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0" activeTab="0"/>
  </bookViews>
  <sheets>
    <sheet name="Aktuális" sheetId="1" r:id="rId1"/>
    <sheet name="eddigie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<sst xmlns="http://schemas.openxmlformats.org/spreadsheetml/2006/main" count="165" uniqueCount="120">
  <si>
    <t>Tag</t>
  </si>
  <si>
    <t>Előzőkor (102. nap</t>
  </si>
  <si>
    <t>Csatlakozásakor</t>
  </si>
  <si>
    <t>Most Rand 152. nap</t>
  </si>
  <si>
    <t>Most rank pre RS7</t>
  </si>
  <si>
    <t>Dif</t>
  </si>
  <si>
    <t>Figyelt határ (napok)</t>
  </si>
  <si>
    <t>87,75/75 % és ítélet</t>
  </si>
  <si>
    <t>Város-reply:</t>
  </si>
  <si>
    <t>Jacktor</t>
  </si>
  <si>
    <t>Kiesők egyben</t>
  </si>
  <si>
    <t>solinari</t>
  </si>
  <si>
    <t>Matthiew78</t>
  </si>
  <si>
    <t>ledgeri</t>
  </si>
  <si>
    <t>Ravwolf</t>
  </si>
  <si>
    <t>get200</t>
  </si>
  <si>
    <t>Civa666</t>
  </si>
  <si>
    <t>matthiew</t>
  </si>
  <si>
    <t>Windis_HUN</t>
  </si>
  <si>
    <t>rabszolga</t>
  </si>
  <si>
    <t>laca</t>
  </si>
  <si>
    <t>brit</t>
  </si>
  <si>
    <t>storm</t>
  </si>
  <si>
    <t>robertvon</t>
  </si>
  <si>
    <t>capt</t>
  </si>
  <si>
    <t>Ferencke</t>
  </si>
  <si>
    <t>ravwolf</t>
  </si>
  <si>
    <t>tommyka</t>
  </si>
  <si>
    <t>seatle</t>
  </si>
  <si>
    <t>alamos</t>
  </si>
  <si>
    <t>maurder</t>
  </si>
  <si>
    <t>Drurst</t>
  </si>
  <si>
    <t>civa</t>
  </si>
  <si>
    <t>zolee</t>
  </si>
  <si>
    <t>windis</t>
  </si>
  <si>
    <t>HGT</t>
  </si>
  <si>
    <t>Ruben</t>
  </si>
  <si>
    <t>Hundevon</t>
  </si>
  <si>
    <t>chapo</t>
  </si>
  <si>
    <t>deadblock</t>
  </si>
  <si>
    <t>maszlag</t>
  </si>
  <si>
    <t>jancski</t>
  </si>
  <si>
    <t>Grey</t>
  </si>
  <si>
    <t>gnor</t>
  </si>
  <si>
    <t>0302-0404</t>
  </si>
  <si>
    <t>Akkor(36.nap</t>
  </si>
  <si>
    <t>Most (68.nap)</t>
  </si>
  <si>
    <t>Ítélet</t>
  </si>
  <si>
    <t>jacktor</t>
  </si>
  <si>
    <t>Nagyfater</t>
  </si>
  <si>
    <t>Drszaki</t>
  </si>
  <si>
    <t>anfionn</t>
  </si>
  <si>
    <t>x</t>
  </si>
  <si>
    <t>Tromcika</t>
  </si>
  <si>
    <t>Tim10Beckman</t>
  </si>
  <si>
    <t>matthiew78</t>
  </si>
  <si>
    <t>Davidhun43</t>
  </si>
  <si>
    <t>nagyfater</t>
  </si>
  <si>
    <t>Atutero91</t>
  </si>
  <si>
    <t>darkstar</t>
  </si>
  <si>
    <t>Adamtron</t>
  </si>
  <si>
    <t>lacasl</t>
  </si>
  <si>
    <t>Okilegend321</t>
  </si>
  <si>
    <t>drszaki</t>
  </si>
  <si>
    <t>Mxtank</t>
  </si>
  <si>
    <t>tromcika</t>
  </si>
  <si>
    <t>brit02</t>
  </si>
  <si>
    <t>thomaswss</t>
  </si>
  <si>
    <t>tim10beckmann</t>
  </si>
  <si>
    <t>stormhun</t>
  </si>
  <si>
    <t>davidhun43</t>
  </si>
  <si>
    <t>robertvondanko</t>
  </si>
  <si>
    <t>atutero91</t>
  </si>
  <si>
    <t>captforester</t>
  </si>
  <si>
    <t>ferencke83</t>
  </si>
  <si>
    <t>adamtron</t>
  </si>
  <si>
    <t>okilegend321</t>
  </si>
  <si>
    <t>tankganger</t>
  </si>
  <si>
    <t>tommyka86</t>
  </si>
  <si>
    <t>mxtank</t>
  </si>
  <si>
    <t>marios779</t>
  </si>
  <si>
    <t>seattle</t>
  </si>
  <si>
    <t>golyo</t>
  </si>
  <si>
    <t>maruder</t>
  </si>
  <si>
    <t>durst022</t>
  </si>
  <si>
    <t>Összevethetők átlaga</t>
  </si>
  <si>
    <t>0404-0508</t>
  </si>
  <si>
    <t>Akkor(68.nap)</t>
  </si>
  <si>
    <t>csatlakozott/ akkor</t>
  </si>
  <si>
    <t>Most (102.nap)</t>
  </si>
  <si>
    <t>dif</t>
  </si>
  <si>
    <t>Figyelt határ</t>
  </si>
  <si>
    <t>87,75%//75%</t>
  </si>
  <si>
    <t>Darkstart</t>
  </si>
  <si>
    <t>Tomaswss</t>
  </si>
  <si>
    <t>Hokuszpok</t>
  </si>
  <si>
    <t>Ironhunter</t>
  </si>
  <si>
    <t>get</t>
  </si>
  <si>
    <t>Figy.et kap</t>
  </si>
  <si>
    <t>figy</t>
  </si>
  <si>
    <t>ferencke</t>
  </si>
  <si>
    <t>marauderkk</t>
  </si>
  <si>
    <t>durst</t>
  </si>
  <si>
    <t>hokuszpok</t>
  </si>
  <si>
    <t>1 /364</t>
  </si>
  <si>
    <t>kies</t>
  </si>
  <si>
    <t>zoleeuk</t>
  </si>
  <si>
    <t>5 /2553</t>
  </si>
  <si>
    <t>wildis</t>
  </si>
  <si>
    <t>7 /343</t>
  </si>
  <si>
    <t>10 /566</t>
  </si>
  <si>
    <t>ironhunter</t>
  </si>
  <si>
    <t>15 /658</t>
  </si>
  <si>
    <t>ruben</t>
  </si>
  <si>
    <t>21 /800</t>
  </si>
  <si>
    <t>megarolly</t>
  </si>
  <si>
    <t>04.23 21h /1121</t>
  </si>
  <si>
    <t>helltiger</t>
  </si>
  <si>
    <t>04.23 21h /1619</t>
  </si>
  <si>
    <t>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</si>
</sst>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%"/>
    <numFmt numFmtId="167" formatCode="0%"/>
    <numFmt numFmtId="168" formatCode="HH:MM"/>
  </numFmts>
  <fonts count="2">
    <font>
      <sz val="10"/>
      <name val="Arial CE"/>
      <family val="2"/>
    </font>
    <font>
      <sz val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1" xfId="0" applyFill="1" applyBorder="1" applyAlignment="1">
      <alignment/>
    </xf>
    <xf numFmtId="164" fontId="0" fillId="8" borderId="1" xfId="0" applyFill="1" applyBorder="1" applyAlignment="1">
      <alignment/>
    </xf>
    <xf numFmtId="164" fontId="0" fillId="9" borderId="1" xfId="0" applyFill="1" applyBorder="1" applyAlignment="1">
      <alignment/>
    </xf>
    <xf numFmtId="164" fontId="0" fillId="10" borderId="1" xfId="0" applyFill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7" borderId="0" xfId="0" applyFill="1" applyAlignment="1">
      <alignment/>
    </xf>
    <xf numFmtId="164" fontId="0" fillId="11" borderId="0" xfId="0" applyFill="1" applyAlignment="1">
      <alignment/>
    </xf>
    <xf numFmtId="164" fontId="0" fillId="10" borderId="0" xfId="0" applyFill="1" applyAlignment="1">
      <alignment/>
    </xf>
    <xf numFmtId="164" fontId="0" fillId="9" borderId="0" xfId="0" applyFont="1" applyFill="1" applyAlignment="1">
      <alignment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99FF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10.00390625" style="0" customWidth="1"/>
    <col min="2" max="2" width="17.00390625" style="0" customWidth="1"/>
    <col min="3" max="3" width="15.375" style="0" customWidth="1"/>
    <col min="4" max="4" width="18.125" style="0" customWidth="1"/>
    <col min="5" max="5" width="17.00390625" style="0" customWidth="1"/>
    <col min="6" max="6" width="4.50390625" style="0" customWidth="1"/>
    <col min="7" max="7" width="18.50390625" style="0" customWidth="1"/>
    <col min="8" max="8" width="18.00390625" style="0" customWidth="1"/>
    <col min="13" max="13" width="18.75390625" style="0" customWidth="1"/>
    <col min="14" max="14" width="17.00390625" style="0" customWidth="1"/>
    <col min="15" max="15" width="15.375" style="0" customWidth="1"/>
    <col min="16" max="16" width="18.125" style="0" customWidth="1"/>
    <col min="17" max="17" width="14.50390625" style="0" customWidth="1"/>
    <col min="20" max="20" width="18.00390625" style="0" customWidth="1"/>
    <col min="256" max="16384" width="11.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M1" t="s">
        <v>8</v>
      </c>
    </row>
    <row r="2" spans="1:10" ht="12.75">
      <c r="A2" t="s">
        <v>9</v>
      </c>
      <c r="B2">
        <v>795</v>
      </c>
      <c r="D2">
        <v>795</v>
      </c>
      <c r="E2" s="1">
        <v>5</v>
      </c>
      <c r="F2" s="2">
        <f>D2-B2</f>
        <v>0</v>
      </c>
      <c r="G2" s="2">
        <f>152-102</f>
        <v>50</v>
      </c>
      <c r="H2" s="3">
        <f>F2/G2*100</f>
        <v>0</v>
      </c>
      <c r="J2" t="s">
        <v>10</v>
      </c>
    </row>
    <row r="3" spans="1:10" ht="12.75">
      <c r="A3" t="s">
        <v>11</v>
      </c>
      <c r="B3">
        <v>2279</v>
      </c>
      <c r="D3">
        <v>2436</v>
      </c>
      <c r="E3" s="1">
        <v>313</v>
      </c>
      <c r="F3" s="2">
        <f>D3-B3</f>
        <v>157</v>
      </c>
      <c r="G3" s="2">
        <f>152-102</f>
        <v>50</v>
      </c>
      <c r="H3" s="4">
        <f>F3/G3*100</f>
        <v>314</v>
      </c>
      <c r="J3" t="s">
        <v>12</v>
      </c>
    </row>
    <row r="4" spans="1:23" ht="12.75">
      <c r="A4" t="s">
        <v>13</v>
      </c>
      <c r="B4">
        <v>5392</v>
      </c>
      <c r="D4">
        <v>5606</v>
      </c>
      <c r="E4" s="1">
        <v>1273</v>
      </c>
      <c r="F4" s="2">
        <f>D4-B4</f>
        <v>214</v>
      </c>
      <c r="G4" s="2">
        <f>152-102</f>
        <v>50</v>
      </c>
      <c r="H4" s="4">
        <f>F4/G4*100</f>
        <v>428</v>
      </c>
      <c r="J4" t="s">
        <v>14</v>
      </c>
      <c r="W4" s="5"/>
    </row>
    <row r="5" spans="1:10" ht="12.75">
      <c r="A5" t="s">
        <v>15</v>
      </c>
      <c r="B5">
        <v>5210</v>
      </c>
      <c r="D5">
        <v>5453</v>
      </c>
      <c r="E5" s="1">
        <v>52</v>
      </c>
      <c r="F5" s="2">
        <f>D5-B5</f>
        <v>243</v>
      </c>
      <c r="G5" s="2">
        <f>152-102</f>
        <v>50</v>
      </c>
      <c r="H5" s="4">
        <f>F5/G5*100</f>
        <v>486.00000000000006</v>
      </c>
      <c r="J5" t="s">
        <v>16</v>
      </c>
    </row>
    <row r="6" spans="1:10" ht="12.75">
      <c r="A6" t="s">
        <v>17</v>
      </c>
      <c r="B6">
        <v>980</v>
      </c>
      <c r="D6">
        <v>1003</v>
      </c>
      <c r="E6" s="1">
        <v>12</v>
      </c>
      <c r="F6" s="2">
        <f>D6-B6</f>
        <v>23</v>
      </c>
      <c r="G6" s="2">
        <f>152-102</f>
        <v>50</v>
      </c>
      <c r="H6" s="6">
        <f>F6/G6*100</f>
        <v>46</v>
      </c>
      <c r="J6" t="s">
        <v>18</v>
      </c>
    </row>
    <row r="7" spans="1:8" ht="12.75">
      <c r="A7" t="s">
        <v>19</v>
      </c>
      <c r="B7">
        <v>4778</v>
      </c>
      <c r="D7">
        <v>4991</v>
      </c>
      <c r="E7" s="1">
        <v>328</v>
      </c>
      <c r="F7" s="2">
        <f>D7-B7</f>
        <v>213</v>
      </c>
      <c r="G7" s="2">
        <f>152-102</f>
        <v>50</v>
      </c>
      <c r="H7" s="4">
        <f>F7/G7*100</f>
        <v>426</v>
      </c>
    </row>
    <row r="8" spans="1:8" ht="12.75">
      <c r="A8" t="s">
        <v>20</v>
      </c>
      <c r="B8">
        <v>2685</v>
      </c>
      <c r="D8">
        <v>2898</v>
      </c>
      <c r="E8" s="1">
        <v>1400</v>
      </c>
      <c r="F8" s="2">
        <f>D8-B8</f>
        <v>213</v>
      </c>
      <c r="G8" s="2">
        <f>152-102</f>
        <v>50</v>
      </c>
      <c r="H8" s="4">
        <f>F8/G8*100</f>
        <v>426</v>
      </c>
    </row>
    <row r="9" spans="1:8" ht="12.75">
      <c r="A9" t="s">
        <v>21</v>
      </c>
      <c r="B9">
        <v>5449</v>
      </c>
      <c r="D9">
        <v>5757</v>
      </c>
      <c r="E9" s="1">
        <v>167</v>
      </c>
      <c r="F9" s="2">
        <f>D9-B9</f>
        <v>308</v>
      </c>
      <c r="G9" s="2">
        <f>152-102</f>
        <v>50</v>
      </c>
      <c r="H9" s="4">
        <f>F9/G9*100</f>
        <v>616</v>
      </c>
    </row>
    <row r="10" spans="1:8" ht="12.75">
      <c r="A10" t="s">
        <v>22</v>
      </c>
      <c r="B10">
        <v>2040</v>
      </c>
      <c r="D10">
        <v>2157</v>
      </c>
      <c r="E10" s="1">
        <v>28</v>
      </c>
      <c r="F10" s="2">
        <f>D10-B10</f>
        <v>117</v>
      </c>
      <c r="G10" s="2">
        <f>152-102</f>
        <v>50</v>
      </c>
      <c r="H10" s="4">
        <f>F10/G10*100</f>
        <v>234</v>
      </c>
    </row>
    <row r="11" spans="1:8" ht="12.75">
      <c r="A11" t="s">
        <v>23</v>
      </c>
      <c r="B11">
        <v>2418</v>
      </c>
      <c r="D11">
        <v>2664</v>
      </c>
      <c r="E11" s="1">
        <v>24</v>
      </c>
      <c r="F11" s="2">
        <f>D11-B11</f>
        <v>246</v>
      </c>
      <c r="G11" s="2">
        <f>152-102</f>
        <v>50</v>
      </c>
      <c r="H11" s="4">
        <f>F11/G11*100</f>
        <v>492</v>
      </c>
    </row>
    <row r="12" spans="1:8" ht="12.75">
      <c r="A12" t="s">
        <v>24</v>
      </c>
      <c r="B12">
        <v>5213</v>
      </c>
      <c r="D12">
        <v>5472</v>
      </c>
      <c r="E12" s="1">
        <v>145</v>
      </c>
      <c r="F12" s="2">
        <f>D12-B12</f>
        <v>259</v>
      </c>
      <c r="G12" s="2">
        <f>152-102</f>
        <v>50</v>
      </c>
      <c r="H12" s="4">
        <f>F12/G12*100</f>
        <v>518</v>
      </c>
    </row>
    <row r="13" spans="1:8" ht="12.75">
      <c r="A13" t="s">
        <v>25</v>
      </c>
      <c r="B13">
        <v>906</v>
      </c>
      <c r="D13">
        <v>1141</v>
      </c>
      <c r="E13" s="1">
        <v>0</v>
      </c>
      <c r="F13" s="2">
        <f>D13-B13</f>
        <v>235</v>
      </c>
      <c r="G13" s="2">
        <f>152-102</f>
        <v>50</v>
      </c>
      <c r="H13" s="4">
        <f>F13/G13*100</f>
        <v>470</v>
      </c>
    </row>
    <row r="14" spans="1:8" ht="12.75">
      <c r="A14" t="s">
        <v>26</v>
      </c>
      <c r="B14">
        <v>1889</v>
      </c>
      <c r="D14">
        <v>1894</v>
      </c>
      <c r="E14" s="1">
        <v>37</v>
      </c>
      <c r="F14" s="2">
        <f>D14-B14</f>
        <v>5</v>
      </c>
      <c r="G14" s="2">
        <f>152-102</f>
        <v>50</v>
      </c>
      <c r="H14" s="6">
        <f>F14/G14*100</f>
        <v>10</v>
      </c>
    </row>
    <row r="15" spans="1:8" ht="12.75">
      <c r="A15" t="s">
        <v>27</v>
      </c>
      <c r="B15">
        <v>1847</v>
      </c>
      <c r="D15">
        <v>2023</v>
      </c>
      <c r="E15" s="1">
        <v>242</v>
      </c>
      <c r="F15" s="2">
        <f>D15-B15</f>
        <v>176</v>
      </c>
      <c r="G15" s="2">
        <f>152-102</f>
        <v>50</v>
      </c>
      <c r="H15" s="4">
        <f>F15/G15*100</f>
        <v>352</v>
      </c>
    </row>
    <row r="16" spans="1:8" ht="12.75">
      <c r="A16" t="s">
        <v>28</v>
      </c>
      <c r="B16">
        <v>2357</v>
      </c>
      <c r="D16">
        <v>2553</v>
      </c>
      <c r="E16" s="1">
        <v>137</v>
      </c>
      <c r="F16" s="2">
        <f>D16-B16</f>
        <v>196</v>
      </c>
      <c r="G16" s="2">
        <f>152-102</f>
        <v>50</v>
      </c>
      <c r="H16" s="4">
        <f>F16/G16*100</f>
        <v>392</v>
      </c>
    </row>
    <row r="17" spans="1:8" ht="12.75">
      <c r="A17" t="s">
        <v>29</v>
      </c>
      <c r="B17">
        <v>3291</v>
      </c>
      <c r="D17">
        <v>3680</v>
      </c>
      <c r="E17" s="1">
        <v>145</v>
      </c>
      <c r="F17" s="2">
        <f>D17-B17</f>
        <v>389</v>
      </c>
      <c r="G17" s="2">
        <f>152-102</f>
        <v>50</v>
      </c>
      <c r="H17" s="4">
        <f>F17/G17*100</f>
        <v>778</v>
      </c>
    </row>
    <row r="18" spans="1:8" ht="12.75">
      <c r="A18" t="s">
        <v>30</v>
      </c>
      <c r="B18">
        <v>1330</v>
      </c>
      <c r="D18">
        <v>1515</v>
      </c>
      <c r="E18" s="1">
        <v>30</v>
      </c>
      <c r="F18" s="2">
        <f>D18-B18</f>
        <v>185</v>
      </c>
      <c r="G18" s="2">
        <f>152-102</f>
        <v>50</v>
      </c>
      <c r="H18" s="4">
        <f>F18/G18*100</f>
        <v>370</v>
      </c>
    </row>
    <row r="19" spans="1:8" ht="12.75">
      <c r="A19" t="s">
        <v>31</v>
      </c>
      <c r="B19">
        <v>2309</v>
      </c>
      <c r="D19">
        <v>2598</v>
      </c>
      <c r="E19" s="1">
        <v>125</v>
      </c>
      <c r="F19" s="2">
        <f>D19-B19</f>
        <v>289</v>
      </c>
      <c r="G19" s="2">
        <f>152-102</f>
        <v>50</v>
      </c>
      <c r="H19" s="4">
        <f>F19/G19*100</f>
        <v>578</v>
      </c>
    </row>
    <row r="20" spans="1:8" ht="12.75">
      <c r="A20" t="s">
        <v>32</v>
      </c>
      <c r="B20">
        <v>726</v>
      </c>
      <c r="D20">
        <v>738</v>
      </c>
      <c r="E20" s="1">
        <v>1</v>
      </c>
      <c r="F20" s="2">
        <f>D20-B20</f>
        <v>12</v>
      </c>
      <c r="G20" s="2">
        <f>152-102</f>
        <v>50</v>
      </c>
      <c r="H20" s="6">
        <f>F20/G20*100</f>
        <v>24</v>
      </c>
    </row>
    <row r="21" spans="1:8" ht="12.75">
      <c r="A21" t="s">
        <v>33</v>
      </c>
      <c r="B21">
        <v>2978</v>
      </c>
      <c r="D21">
        <v>3149</v>
      </c>
      <c r="E21" s="1">
        <v>31</v>
      </c>
      <c r="F21" s="2">
        <f>D21-B21</f>
        <v>171</v>
      </c>
      <c r="G21" s="2">
        <f>152-102</f>
        <v>50</v>
      </c>
      <c r="H21" s="4">
        <f>F21/G21*100</f>
        <v>342</v>
      </c>
    </row>
    <row r="22" spans="1:8" ht="12.75">
      <c r="A22" t="s">
        <v>34</v>
      </c>
      <c r="B22">
        <v>695</v>
      </c>
      <c r="D22">
        <v>695</v>
      </c>
      <c r="E22" s="1">
        <v>0</v>
      </c>
      <c r="F22" s="2">
        <f>D22-B22</f>
        <v>0</v>
      </c>
      <c r="G22" s="2">
        <f>152-102</f>
        <v>50</v>
      </c>
      <c r="H22" s="6">
        <f>F22/G22*100</f>
        <v>0</v>
      </c>
    </row>
    <row r="23" spans="1:8" ht="12.75">
      <c r="A23" t="s">
        <v>35</v>
      </c>
      <c r="B23">
        <v>687</v>
      </c>
      <c r="D23">
        <v>782</v>
      </c>
      <c r="E23" s="1">
        <v>1</v>
      </c>
      <c r="F23" s="2">
        <f>D23-B23</f>
        <v>95</v>
      </c>
      <c r="G23" s="2">
        <f>152-102</f>
        <v>50</v>
      </c>
      <c r="H23" s="4">
        <f>F23/G23*100</f>
        <v>190</v>
      </c>
    </row>
    <row r="24" spans="1:8" ht="12.75">
      <c r="A24" t="s">
        <v>36</v>
      </c>
      <c r="B24">
        <v>815</v>
      </c>
      <c r="D24">
        <v>872</v>
      </c>
      <c r="E24" s="1">
        <v>0</v>
      </c>
      <c r="F24" s="2">
        <f>D24-B24</f>
        <v>57</v>
      </c>
      <c r="G24" s="2">
        <f>152-102</f>
        <v>50</v>
      </c>
      <c r="H24" s="4">
        <f>F24/G24*100</f>
        <v>113.99999999999999</v>
      </c>
    </row>
    <row r="25" spans="1:8" ht="12.75">
      <c r="A25" t="s">
        <v>37</v>
      </c>
      <c r="B25">
        <v>3385</v>
      </c>
      <c r="D25">
        <v>3587</v>
      </c>
      <c r="E25" s="1">
        <v>105</v>
      </c>
      <c r="F25" s="2">
        <f>D25-B25</f>
        <v>202</v>
      </c>
      <c r="G25">
        <v>49</v>
      </c>
      <c r="H25" s="4">
        <f>F25/G25*100</f>
        <v>412.2448979591836</v>
      </c>
    </row>
    <row r="26" spans="1:8" ht="12.75">
      <c r="A26" t="s">
        <v>38</v>
      </c>
      <c r="C26">
        <v>886</v>
      </c>
      <c r="D26">
        <v>989</v>
      </c>
      <c r="E26" s="1">
        <v>28</v>
      </c>
      <c r="F26" s="2">
        <f>D26-C26</f>
        <v>103</v>
      </c>
      <c r="G26">
        <v>46</v>
      </c>
      <c r="H26" s="4">
        <f>F26/G26*100</f>
        <v>223.91304347826087</v>
      </c>
    </row>
    <row r="27" spans="1:8" ht="12.75">
      <c r="A27" t="s">
        <v>39</v>
      </c>
      <c r="C27">
        <v>5496</v>
      </c>
      <c r="D27">
        <v>5716</v>
      </c>
      <c r="E27" s="1">
        <v>65</v>
      </c>
      <c r="F27" s="2">
        <f>D27-C27</f>
        <v>220</v>
      </c>
      <c r="G27">
        <v>42</v>
      </c>
      <c r="H27" s="4">
        <f>F27/G27*100</f>
        <v>523.8095238095239</v>
      </c>
    </row>
    <row r="28" spans="1:8" ht="12.75">
      <c r="A28" t="s">
        <v>40</v>
      </c>
      <c r="C28">
        <v>2673</v>
      </c>
      <c r="D28">
        <v>3241</v>
      </c>
      <c r="E28" s="1">
        <v>101</v>
      </c>
      <c r="F28" s="2">
        <f>D28-C28</f>
        <v>568</v>
      </c>
      <c r="G28">
        <v>40</v>
      </c>
      <c r="H28" s="4">
        <f>F28/G28*100</f>
        <v>1420</v>
      </c>
    </row>
    <row r="29" spans="1:8" ht="12.75">
      <c r="A29" t="s">
        <v>41</v>
      </c>
      <c r="C29">
        <v>444</v>
      </c>
      <c r="D29">
        <v>674</v>
      </c>
      <c r="E29" s="1">
        <v>0</v>
      </c>
      <c r="F29" s="2">
        <f>D29-C29</f>
        <v>230</v>
      </c>
      <c r="G29">
        <v>40</v>
      </c>
      <c r="H29" s="4">
        <f>F29/G29*100</f>
        <v>575</v>
      </c>
    </row>
    <row r="30" spans="1:8" ht="12.75">
      <c r="A30" t="s">
        <v>42</v>
      </c>
      <c r="C30">
        <v>1429</v>
      </c>
      <c r="D30">
        <v>1716</v>
      </c>
      <c r="E30" s="1">
        <v>9</v>
      </c>
      <c r="F30" s="2">
        <f>D30-C30</f>
        <v>287</v>
      </c>
      <c r="G30">
        <v>40</v>
      </c>
      <c r="H30" s="4">
        <f>F30/G30*100</f>
        <v>717.5</v>
      </c>
    </row>
    <row r="31" spans="1:8" ht="12.75">
      <c r="A31" t="s">
        <v>43</v>
      </c>
      <c r="C31">
        <v>1809</v>
      </c>
      <c r="D31">
        <v>1854</v>
      </c>
      <c r="E31" s="1">
        <v>200</v>
      </c>
      <c r="F31" s="2">
        <f>D31-C31</f>
        <v>45</v>
      </c>
      <c r="G31">
        <v>28</v>
      </c>
      <c r="H31" s="4">
        <f>F31/G31*100</f>
        <v>160.71428571428572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37">
      <selection activeCell="N39" sqref="N39"/>
    </sheetView>
  </sheetViews>
  <sheetFormatPr defaultColWidth="9.00390625" defaultRowHeight="12.75"/>
  <sheetData>
    <row r="1" ht="12.75">
      <c r="A1" t="s">
        <v>44</v>
      </c>
    </row>
    <row r="2" spans="2:8" ht="12.75">
      <c r="B2" t="s">
        <v>0</v>
      </c>
      <c r="C2" t="s">
        <v>45</v>
      </c>
      <c r="D2" t="s">
        <v>46</v>
      </c>
      <c r="E2" t="s">
        <v>5</v>
      </c>
      <c r="F2" t="s">
        <v>47</v>
      </c>
      <c r="H2" t="s">
        <v>10</v>
      </c>
    </row>
    <row r="3" spans="2:6" ht="12.75">
      <c r="B3" t="s">
        <v>13</v>
      </c>
      <c r="C3">
        <v>4487</v>
      </c>
      <c r="D3">
        <v>4812</v>
      </c>
      <c r="E3" s="2">
        <f>D3-C3</f>
        <v>325</v>
      </c>
      <c r="F3" s="7"/>
    </row>
    <row r="4" spans="2:8" ht="12.75">
      <c r="B4" t="s">
        <v>48</v>
      </c>
      <c r="C4">
        <v>795</v>
      </c>
      <c r="D4">
        <v>795</v>
      </c>
      <c r="E4" s="2">
        <f>D4-C4</f>
        <v>0</v>
      </c>
      <c r="F4" s="8"/>
      <c r="H4" t="s">
        <v>49</v>
      </c>
    </row>
    <row r="5" spans="2:8" ht="12.75">
      <c r="B5" t="s">
        <v>15</v>
      </c>
      <c r="C5">
        <v>4918</v>
      </c>
      <c r="D5">
        <v>5044</v>
      </c>
      <c r="E5" s="2">
        <f>D5-C5</f>
        <v>126</v>
      </c>
      <c r="F5" s="7"/>
      <c r="H5" t="s">
        <v>50</v>
      </c>
    </row>
    <row r="6" spans="2:8" ht="12.75">
      <c r="B6" t="s">
        <v>51</v>
      </c>
      <c r="C6">
        <v>950</v>
      </c>
      <c r="D6" t="s">
        <v>52</v>
      </c>
      <c r="E6" s="2" t="e">
        <f>D6-C6</f>
        <v>#VALUE!</v>
      </c>
      <c r="F6" s="9"/>
      <c r="H6" t="s">
        <v>53</v>
      </c>
    </row>
    <row r="7" spans="2:8" ht="12.75">
      <c r="B7" t="s">
        <v>11</v>
      </c>
      <c r="C7">
        <v>1913</v>
      </c>
      <c r="D7">
        <v>2103</v>
      </c>
      <c r="E7" s="2">
        <f>D7-C7</f>
        <v>190</v>
      </c>
      <c r="F7" s="7"/>
      <c r="H7" t="s">
        <v>54</v>
      </c>
    </row>
    <row r="8" spans="2:8" ht="12.75">
      <c r="B8" t="s">
        <v>55</v>
      </c>
      <c r="C8">
        <v>808</v>
      </c>
      <c r="D8">
        <v>897</v>
      </c>
      <c r="E8" s="2">
        <f>D8-C8</f>
        <v>89</v>
      </c>
      <c r="F8" s="7"/>
      <c r="H8" t="s">
        <v>56</v>
      </c>
    </row>
    <row r="9" spans="2:8" ht="12.75">
      <c r="B9" t="s">
        <v>57</v>
      </c>
      <c r="C9">
        <v>3725</v>
      </c>
      <c r="D9">
        <v>3727</v>
      </c>
      <c r="E9" s="2">
        <f>D9-C9</f>
        <v>2</v>
      </c>
      <c r="F9" s="10"/>
      <c r="H9" t="s">
        <v>58</v>
      </c>
    </row>
    <row r="10" spans="2:8" ht="12.75">
      <c r="B10" t="s">
        <v>59</v>
      </c>
      <c r="C10">
        <v>3211</v>
      </c>
      <c r="D10">
        <v>3300</v>
      </c>
      <c r="E10" s="2">
        <f>D10-C10</f>
        <v>89</v>
      </c>
      <c r="F10" s="7"/>
      <c r="H10" t="s">
        <v>60</v>
      </c>
    </row>
    <row r="11" spans="2:8" ht="12.75">
      <c r="B11" t="s">
        <v>61</v>
      </c>
      <c r="C11">
        <v>2586</v>
      </c>
      <c r="D11">
        <v>2657</v>
      </c>
      <c r="E11" s="2">
        <f>D11-C11</f>
        <v>71</v>
      </c>
      <c r="F11" s="7"/>
      <c r="H11" t="s">
        <v>62</v>
      </c>
    </row>
    <row r="12" spans="2:8" ht="12.75">
      <c r="B12" t="s">
        <v>63</v>
      </c>
      <c r="C12">
        <v>2115</v>
      </c>
      <c r="D12">
        <v>2118</v>
      </c>
      <c r="E12" s="2">
        <f>D12-C12</f>
        <v>3</v>
      </c>
      <c r="F12" s="10"/>
      <c r="H12" t="s">
        <v>64</v>
      </c>
    </row>
    <row r="13" spans="2:6" ht="12.75">
      <c r="B13" t="s">
        <v>65</v>
      </c>
      <c r="C13">
        <v>914</v>
      </c>
      <c r="D13">
        <v>914</v>
      </c>
      <c r="E13" s="2">
        <f>D13-C13</f>
        <v>0</v>
      </c>
      <c r="F13" s="10"/>
    </row>
    <row r="14" spans="2:6" ht="12.75">
      <c r="B14" t="s">
        <v>66</v>
      </c>
      <c r="C14">
        <v>4982</v>
      </c>
      <c r="D14">
        <v>5212</v>
      </c>
      <c r="E14" s="2">
        <f>D14-C14</f>
        <v>230</v>
      </c>
      <c r="F14" s="7"/>
    </row>
    <row r="15" spans="2:6" ht="12.75">
      <c r="B15" t="s">
        <v>19</v>
      </c>
      <c r="C15">
        <v>4486</v>
      </c>
      <c r="D15">
        <v>4592</v>
      </c>
      <c r="E15" s="2">
        <f>D15-C15</f>
        <v>106</v>
      </c>
      <c r="F15" s="7"/>
    </row>
    <row r="16" spans="2:6" ht="12.75">
      <c r="B16" t="s">
        <v>67</v>
      </c>
      <c r="C16">
        <v>1082</v>
      </c>
      <c r="D16">
        <v>1410</v>
      </c>
      <c r="E16" s="2">
        <f>D16-C16</f>
        <v>328</v>
      </c>
      <c r="F16" s="7"/>
    </row>
    <row r="17" spans="2:6" ht="12.75">
      <c r="B17" t="s">
        <v>68</v>
      </c>
      <c r="C17">
        <v>827</v>
      </c>
      <c r="D17">
        <v>828</v>
      </c>
      <c r="E17" s="2">
        <f>D17-C17</f>
        <v>1</v>
      </c>
      <c r="F17" s="10"/>
    </row>
    <row r="18" spans="2:6" ht="12.75">
      <c r="B18" t="s">
        <v>69</v>
      </c>
      <c r="C18">
        <v>1924</v>
      </c>
      <c r="D18">
        <v>1961</v>
      </c>
      <c r="E18" s="2">
        <f>D18-C18</f>
        <v>37</v>
      </c>
      <c r="F18" s="7"/>
    </row>
    <row r="19" spans="2:6" ht="12.75">
      <c r="B19" t="s">
        <v>70</v>
      </c>
      <c r="C19">
        <v>272</v>
      </c>
      <c r="D19">
        <v>272</v>
      </c>
      <c r="E19" s="2">
        <f>D19-C19</f>
        <v>0</v>
      </c>
      <c r="F19" s="10"/>
    </row>
    <row r="20" spans="2:6" ht="12.75">
      <c r="B20" t="s">
        <v>71</v>
      </c>
      <c r="C20">
        <v>1837</v>
      </c>
      <c r="D20">
        <v>2159</v>
      </c>
      <c r="E20" s="2">
        <f>D20-C20</f>
        <v>322</v>
      </c>
      <c r="F20" s="7"/>
    </row>
    <row r="21" spans="2:6" ht="12.75">
      <c r="B21" t="s">
        <v>26</v>
      </c>
      <c r="C21">
        <v>1782</v>
      </c>
      <c r="D21">
        <v>1862</v>
      </c>
      <c r="E21" s="2">
        <f>D21-C21</f>
        <v>80</v>
      </c>
      <c r="F21" s="7"/>
    </row>
    <row r="22" spans="2:6" ht="12.75">
      <c r="B22" t="s">
        <v>72</v>
      </c>
      <c r="C22">
        <v>309</v>
      </c>
      <c r="D22">
        <v>309</v>
      </c>
      <c r="E22" s="2">
        <f>D22-C22</f>
        <v>0</v>
      </c>
      <c r="F22" s="10"/>
    </row>
    <row r="23" spans="2:6" ht="12.75">
      <c r="B23" t="s">
        <v>73</v>
      </c>
      <c r="C23">
        <v>4415</v>
      </c>
      <c r="D23">
        <v>4852</v>
      </c>
      <c r="E23" s="2">
        <f>D23-C23</f>
        <v>437</v>
      </c>
      <c r="F23" s="7"/>
    </row>
    <row r="24" spans="2:6" ht="12.75">
      <c r="B24" t="s">
        <v>74</v>
      </c>
      <c r="C24">
        <v>516</v>
      </c>
      <c r="D24">
        <v>731</v>
      </c>
      <c r="E24" s="2">
        <f>D24-C24</f>
        <v>215</v>
      </c>
      <c r="F24" s="7"/>
    </row>
    <row r="25" spans="2:6" ht="12.75">
      <c r="B25" t="s">
        <v>75</v>
      </c>
      <c r="C25">
        <v>207</v>
      </c>
      <c r="D25">
        <v>207</v>
      </c>
      <c r="E25" s="2">
        <f>D25-C25</f>
        <v>0</v>
      </c>
      <c r="F25" s="10"/>
    </row>
    <row r="26" spans="2:6" ht="12.75">
      <c r="B26" t="s">
        <v>76</v>
      </c>
      <c r="C26">
        <v>210</v>
      </c>
      <c r="D26">
        <v>210</v>
      </c>
      <c r="E26" s="2">
        <f>D26-C26</f>
        <v>0</v>
      </c>
      <c r="F26" s="10"/>
    </row>
    <row r="27" spans="2:6" ht="12.75">
      <c r="B27" t="s">
        <v>77</v>
      </c>
      <c r="C27">
        <v>377</v>
      </c>
      <c r="D27" t="s">
        <v>52</v>
      </c>
      <c r="E27" s="2" t="e">
        <f>D27-C27</f>
        <v>#VALUE!</v>
      </c>
      <c r="F27" s="9"/>
    </row>
    <row r="28" spans="2:6" ht="12.75">
      <c r="B28" t="s">
        <v>78</v>
      </c>
      <c r="C28">
        <v>1604</v>
      </c>
      <c r="D28">
        <v>1758</v>
      </c>
      <c r="E28" s="2">
        <f>D28-C28</f>
        <v>154</v>
      </c>
      <c r="F28" s="7"/>
    </row>
    <row r="29" spans="2:6" ht="12.75">
      <c r="B29" t="s">
        <v>79</v>
      </c>
      <c r="C29">
        <v>8</v>
      </c>
      <c r="D29">
        <v>9</v>
      </c>
      <c r="E29" s="2">
        <f>D29-C29</f>
        <v>1</v>
      </c>
      <c r="F29" s="10"/>
    </row>
    <row r="30" spans="2:6" ht="12.75">
      <c r="B30" t="s">
        <v>80</v>
      </c>
      <c r="C30">
        <v>945</v>
      </c>
      <c r="D30" t="s">
        <v>52</v>
      </c>
      <c r="E30" s="2" t="e">
        <f>D30-C30</f>
        <v>#VALUE!</v>
      </c>
      <c r="F30" s="9"/>
    </row>
    <row r="32" spans="2:4" ht="12.75">
      <c r="B32" t="s">
        <v>81</v>
      </c>
      <c r="C32" t="s">
        <v>52</v>
      </c>
      <c r="D32">
        <v>2250</v>
      </c>
    </row>
    <row r="33" spans="2:4" ht="12.75">
      <c r="B33" t="s">
        <v>29</v>
      </c>
      <c r="C33" t="s">
        <v>52</v>
      </c>
      <c r="D33">
        <v>2939</v>
      </c>
    </row>
    <row r="34" spans="2:4" ht="12.75">
      <c r="B34" t="s">
        <v>82</v>
      </c>
      <c r="C34" t="s">
        <v>52</v>
      </c>
      <c r="D34">
        <v>526</v>
      </c>
    </row>
    <row r="35" spans="2:4" ht="12.75">
      <c r="B35" t="s">
        <v>83</v>
      </c>
      <c r="C35" t="s">
        <v>52</v>
      </c>
      <c r="D35">
        <v>117</v>
      </c>
    </row>
    <row r="36" spans="2:4" ht="12.75">
      <c r="B36" t="s">
        <v>84</v>
      </c>
      <c r="C36" t="s">
        <v>52</v>
      </c>
      <c r="D36">
        <v>2051</v>
      </c>
    </row>
    <row r="38" spans="2:5" ht="12.75">
      <c r="B38" t="s">
        <v>85</v>
      </c>
      <c r="C38" s="2">
        <f>AVERAGE(C3:C30)</f>
        <v>1864.4642857142858</v>
      </c>
      <c r="D38" s="2">
        <f>AVERAGE(D3:D5,D7:D26,D28:D29)</f>
        <v>2109.56</v>
      </c>
      <c r="E38" s="2">
        <f>AVERAGE(E3:E5,E7:E26,E28:E29)</f>
        <v>112.24</v>
      </c>
    </row>
    <row r="39" ht="12.75">
      <c r="A39" t="s">
        <v>86</v>
      </c>
    </row>
    <row r="40" spans="2:11" ht="12.75">
      <c r="B40" t="s">
        <v>0</v>
      </c>
      <c r="C40" t="s">
        <v>87</v>
      </c>
      <c r="D40" t="s">
        <v>88</v>
      </c>
      <c r="E40" t="s">
        <v>89</v>
      </c>
      <c r="F40" t="s">
        <v>90</v>
      </c>
      <c r="G40" t="s">
        <v>91</v>
      </c>
      <c r="H40" t="s">
        <v>47</v>
      </c>
      <c r="I40" s="11" t="s">
        <v>92</v>
      </c>
      <c r="J40" s="12"/>
      <c r="K40" t="s">
        <v>10</v>
      </c>
    </row>
    <row r="41" spans="2:11" ht="12.75">
      <c r="B41" t="s">
        <v>13</v>
      </c>
      <c r="C41">
        <v>4812</v>
      </c>
      <c r="E41">
        <v>5392</v>
      </c>
      <c r="F41" s="2">
        <f>E41-C41</f>
        <v>580</v>
      </c>
      <c r="G41" s="2">
        <f>102-68</f>
        <v>34</v>
      </c>
      <c r="H41" s="13"/>
      <c r="I41" s="2">
        <f>F41/G41*100</f>
        <v>1705.8823529411764</v>
      </c>
      <c r="K41" t="s">
        <v>93</v>
      </c>
    </row>
    <row r="42" spans="2:11" ht="12.75">
      <c r="B42" t="s">
        <v>48</v>
      </c>
      <c r="C42">
        <v>795</v>
      </c>
      <c r="E42">
        <v>795</v>
      </c>
      <c r="F42" s="2">
        <f>E42-C42</f>
        <v>0</v>
      </c>
      <c r="G42" s="2">
        <f>102-68</f>
        <v>34</v>
      </c>
      <c r="H42" s="14"/>
      <c r="I42" s="2">
        <f>F42/G42*100</f>
        <v>0</v>
      </c>
      <c r="K42" t="s">
        <v>94</v>
      </c>
    </row>
    <row r="43" spans="2:11" ht="12.75">
      <c r="B43" t="s">
        <v>11</v>
      </c>
      <c r="C43">
        <v>2103</v>
      </c>
      <c r="E43">
        <v>2279</v>
      </c>
      <c r="F43" s="2">
        <f>E43-C43</f>
        <v>176</v>
      </c>
      <c r="G43" s="2">
        <f>102-68</f>
        <v>34</v>
      </c>
      <c r="H43" s="13"/>
      <c r="I43" s="2">
        <f>F43/G43*100</f>
        <v>517.6470588235294</v>
      </c>
      <c r="K43" t="s">
        <v>95</v>
      </c>
    </row>
    <row r="44" spans="2:11" ht="12.75">
      <c r="B44" t="s">
        <v>59</v>
      </c>
      <c r="C44">
        <v>3300</v>
      </c>
      <c r="E44">
        <v>3300</v>
      </c>
      <c r="F44" s="2">
        <f>E44-C44</f>
        <v>0</v>
      </c>
      <c r="G44" s="2">
        <f>102-68</f>
        <v>34</v>
      </c>
      <c r="H44" s="15"/>
      <c r="I44" s="2">
        <f>F44/G44*100</f>
        <v>0</v>
      </c>
      <c r="K44" t="s">
        <v>96</v>
      </c>
    </row>
    <row r="45" spans="2:9" ht="12.75">
      <c r="B45" t="s">
        <v>97</v>
      </c>
      <c r="C45">
        <v>5044</v>
      </c>
      <c r="E45">
        <v>5210</v>
      </c>
      <c r="F45" s="2">
        <f>E45-C45</f>
        <v>166</v>
      </c>
      <c r="G45" s="2">
        <f>102-68</f>
        <v>34</v>
      </c>
      <c r="H45" s="13"/>
      <c r="I45" s="2">
        <f>F45/G45*100</f>
        <v>488.2352941176471</v>
      </c>
    </row>
    <row r="46" spans="2:11" ht="12.75">
      <c r="B46" t="s">
        <v>17</v>
      </c>
      <c r="C46">
        <v>897</v>
      </c>
      <c r="E46">
        <v>980</v>
      </c>
      <c r="F46" s="2">
        <f>E46-C46</f>
        <v>83</v>
      </c>
      <c r="G46" s="2">
        <f>102-68</f>
        <v>34</v>
      </c>
      <c r="H46" s="13"/>
      <c r="I46" s="2">
        <f>F46/G46*100</f>
        <v>244.11764705882354</v>
      </c>
      <c r="K46" t="s">
        <v>98</v>
      </c>
    </row>
    <row r="47" spans="2:11" ht="12.75">
      <c r="B47" t="s">
        <v>19</v>
      </c>
      <c r="C47">
        <v>4592</v>
      </c>
      <c r="E47">
        <v>4778</v>
      </c>
      <c r="F47" s="2">
        <f>E47-C47</f>
        <v>186</v>
      </c>
      <c r="G47" s="2">
        <f>102-68</f>
        <v>34</v>
      </c>
      <c r="H47" s="13"/>
      <c r="I47" s="2">
        <f>F47/G47*100</f>
        <v>547.0588235294118</v>
      </c>
      <c r="K47" t="s">
        <v>20</v>
      </c>
    </row>
    <row r="48" spans="2:11" ht="12.75">
      <c r="B48" t="s">
        <v>20</v>
      </c>
      <c r="C48">
        <v>2657</v>
      </c>
      <c r="E48">
        <v>2685</v>
      </c>
      <c r="F48" s="2">
        <f>E48-C48</f>
        <v>28</v>
      </c>
      <c r="G48" s="2">
        <f>102-68</f>
        <v>34</v>
      </c>
      <c r="H48" s="16" t="s">
        <v>99</v>
      </c>
      <c r="I48" s="2">
        <f>F48/G48*100</f>
        <v>82.35294117647058</v>
      </c>
      <c r="K48" t="s">
        <v>26</v>
      </c>
    </row>
    <row r="49" spans="2:9" ht="12.75">
      <c r="B49" t="s">
        <v>21</v>
      </c>
      <c r="C49">
        <v>5215</v>
      </c>
      <c r="E49">
        <v>5449</v>
      </c>
      <c r="F49" s="2">
        <f>E49-C49</f>
        <v>234</v>
      </c>
      <c r="G49" s="2">
        <f>102-68</f>
        <v>34</v>
      </c>
      <c r="H49" s="13"/>
      <c r="I49" s="2">
        <f>F49/G49*100</f>
        <v>688.2352941176471</v>
      </c>
    </row>
    <row r="50" spans="2:9" ht="12.75">
      <c r="B50" t="s">
        <v>67</v>
      </c>
      <c r="C50">
        <v>1410</v>
      </c>
      <c r="E50">
        <v>1410</v>
      </c>
      <c r="F50" s="2">
        <f>E50-C50</f>
        <v>0</v>
      </c>
      <c r="G50" s="2">
        <f>102-68</f>
        <v>34</v>
      </c>
      <c r="H50" s="15"/>
      <c r="I50" s="2">
        <f>F50/G50*100</f>
        <v>0</v>
      </c>
    </row>
    <row r="51" spans="2:9" ht="12.75">
      <c r="B51" t="s">
        <v>22</v>
      </c>
      <c r="C51">
        <v>1961</v>
      </c>
      <c r="E51">
        <v>2040</v>
      </c>
      <c r="F51" s="2">
        <f>E51-C51</f>
        <v>79</v>
      </c>
      <c r="G51" s="2">
        <f>102-68</f>
        <v>34</v>
      </c>
      <c r="H51" s="13"/>
      <c r="I51" s="2">
        <f>F51/G51*100</f>
        <v>232.3529411764706</v>
      </c>
    </row>
    <row r="52" spans="2:9" ht="12.75">
      <c r="B52" t="s">
        <v>71</v>
      </c>
      <c r="C52">
        <v>2159</v>
      </c>
      <c r="E52">
        <v>2418</v>
      </c>
      <c r="F52" s="2">
        <f>E52-C52</f>
        <v>259</v>
      </c>
      <c r="G52" s="2">
        <f>102-68</f>
        <v>34</v>
      </c>
      <c r="H52" s="13"/>
      <c r="I52" s="2">
        <f>F52/G52*100</f>
        <v>761.7647058823529</v>
      </c>
    </row>
    <row r="53" spans="2:9" ht="12.75">
      <c r="B53" t="s">
        <v>100</v>
      </c>
      <c r="C53">
        <v>731</v>
      </c>
      <c r="E53">
        <v>906</v>
      </c>
      <c r="F53" s="2">
        <f>E53-C53</f>
        <v>175</v>
      </c>
      <c r="G53" s="2">
        <f>102-68</f>
        <v>34</v>
      </c>
      <c r="H53" s="13"/>
      <c r="I53" s="2">
        <f>F53/G53*100</f>
        <v>514.7058823529412</v>
      </c>
    </row>
    <row r="54" spans="2:9" ht="12.75">
      <c r="B54" t="s">
        <v>73</v>
      </c>
      <c r="C54">
        <v>4852</v>
      </c>
      <c r="E54">
        <v>5213</v>
      </c>
      <c r="F54" s="2">
        <f>E54-C54</f>
        <v>361</v>
      </c>
      <c r="G54" s="2">
        <f>102-68</f>
        <v>34</v>
      </c>
      <c r="H54" s="13"/>
      <c r="I54" s="2">
        <f>F54/G54*100</f>
        <v>1061.764705882353</v>
      </c>
    </row>
    <row r="55" spans="2:9" ht="12.75">
      <c r="B55" t="s">
        <v>26</v>
      </c>
      <c r="C55">
        <v>1862</v>
      </c>
      <c r="E55">
        <v>1889</v>
      </c>
      <c r="F55" s="2">
        <f>E55-C55</f>
        <v>27</v>
      </c>
      <c r="G55" s="2">
        <f>102-68</f>
        <v>34</v>
      </c>
      <c r="H55" s="16" t="s">
        <v>99</v>
      </c>
      <c r="I55" s="2">
        <f>F55/G55*100</f>
        <v>79.41176470588235</v>
      </c>
    </row>
    <row r="56" spans="2:9" ht="12.75">
      <c r="B56" t="s">
        <v>27</v>
      </c>
      <c r="C56">
        <v>1758</v>
      </c>
      <c r="E56">
        <v>1847</v>
      </c>
      <c r="F56" s="2">
        <f>E56-C56</f>
        <v>89</v>
      </c>
      <c r="G56" s="2">
        <f>102-68</f>
        <v>34</v>
      </c>
      <c r="H56" s="13"/>
      <c r="I56" s="2">
        <f>F56/G56*100</f>
        <v>261.7647058823529</v>
      </c>
    </row>
    <row r="57" spans="2:9" ht="12.75">
      <c r="B57" t="s">
        <v>28</v>
      </c>
      <c r="C57">
        <v>2250</v>
      </c>
      <c r="E57">
        <v>2372</v>
      </c>
      <c r="F57" s="2">
        <f>E57-C57</f>
        <v>122</v>
      </c>
      <c r="G57" s="2">
        <f>102-68</f>
        <v>34</v>
      </c>
      <c r="H57" s="13"/>
      <c r="I57" s="2">
        <f>F57/G57*100</f>
        <v>358.8235294117647</v>
      </c>
    </row>
    <row r="58" spans="2:9" ht="12.75">
      <c r="B58" t="s">
        <v>29</v>
      </c>
      <c r="C58">
        <v>2939</v>
      </c>
      <c r="E58">
        <v>3291</v>
      </c>
      <c r="F58" s="2">
        <f>E58-C58</f>
        <v>352</v>
      </c>
      <c r="G58" s="2">
        <f>102-68</f>
        <v>34</v>
      </c>
      <c r="H58" s="13"/>
      <c r="I58" s="2">
        <f>F58/G58*100</f>
        <v>1035.2941176470588</v>
      </c>
    </row>
    <row r="59" spans="2:9" ht="12.75">
      <c r="B59" t="s">
        <v>82</v>
      </c>
      <c r="C59">
        <v>526</v>
      </c>
      <c r="E59">
        <v>775</v>
      </c>
      <c r="F59" s="2">
        <f>E59-C59</f>
        <v>249</v>
      </c>
      <c r="G59" s="2">
        <f>102-68</f>
        <v>34</v>
      </c>
      <c r="H59" s="13"/>
      <c r="I59" s="2">
        <f>F59/G59*100</f>
        <v>732.3529411764706</v>
      </c>
    </row>
    <row r="60" spans="2:9" ht="12.75">
      <c r="B60" t="s">
        <v>101</v>
      </c>
      <c r="C60">
        <v>1117</v>
      </c>
      <c r="E60">
        <v>1330</v>
      </c>
      <c r="F60" s="2">
        <f>E60-C60</f>
        <v>213</v>
      </c>
      <c r="G60" s="2">
        <f>102-68</f>
        <v>34</v>
      </c>
      <c r="H60" s="13"/>
      <c r="I60" s="2">
        <f>F60/G60*100</f>
        <v>626.4705882352941</v>
      </c>
    </row>
    <row r="61" spans="2:9" ht="12.75">
      <c r="B61" t="s">
        <v>102</v>
      </c>
      <c r="C61">
        <v>2051</v>
      </c>
      <c r="E61">
        <v>2309</v>
      </c>
      <c r="F61" s="2">
        <f>E61-C61</f>
        <v>258</v>
      </c>
      <c r="G61" s="2">
        <f>102-68</f>
        <v>34</v>
      </c>
      <c r="H61" s="13"/>
      <c r="I61" s="2">
        <f>F61/G61*100</f>
        <v>758.8235294117646</v>
      </c>
    </row>
    <row r="62" spans="2:9" ht="12.75">
      <c r="B62" t="s">
        <v>32</v>
      </c>
      <c r="C62">
        <v>688</v>
      </c>
      <c r="E62">
        <v>726</v>
      </c>
      <c r="F62" s="2">
        <f>E62-C62</f>
        <v>38</v>
      </c>
      <c r="G62" s="2">
        <f>102-68</f>
        <v>34</v>
      </c>
      <c r="H62" s="13"/>
      <c r="I62" s="2">
        <f>F62/G62*100</f>
        <v>111.76470588235294</v>
      </c>
    </row>
    <row r="63" spans="2:9" ht="12.75">
      <c r="B63" t="s">
        <v>103</v>
      </c>
      <c r="D63" t="s">
        <v>104</v>
      </c>
      <c r="E63">
        <v>380</v>
      </c>
      <c r="F63" s="2">
        <f>380-364</f>
        <v>16</v>
      </c>
      <c r="G63" s="2">
        <f>102-68-1</f>
        <v>33</v>
      </c>
      <c r="H63" s="15" t="s">
        <v>105</v>
      </c>
      <c r="I63" s="2">
        <f>F63/G63*100</f>
        <v>48.484848484848484</v>
      </c>
    </row>
    <row r="64" spans="2:9" ht="12.75">
      <c r="B64" t="s">
        <v>106</v>
      </c>
      <c r="D64" t="s">
        <v>107</v>
      </c>
      <c r="E64">
        <v>2978</v>
      </c>
      <c r="F64" s="2">
        <f>2978-2553</f>
        <v>425</v>
      </c>
      <c r="G64" s="2">
        <f>102-68-5</f>
        <v>29</v>
      </c>
      <c r="H64" s="13"/>
      <c r="I64" s="2">
        <f>F64/G64*100</f>
        <v>1465.5172413793102</v>
      </c>
    </row>
    <row r="65" spans="2:9" ht="12.75">
      <c r="B65" t="s">
        <v>108</v>
      </c>
      <c r="D65" t="s">
        <v>109</v>
      </c>
      <c r="E65">
        <v>695</v>
      </c>
      <c r="F65" s="2">
        <f>695-343</f>
        <v>352</v>
      </c>
      <c r="G65" s="2">
        <f>102-68-7</f>
        <v>27</v>
      </c>
      <c r="H65" s="13"/>
      <c r="I65" s="2">
        <f>F65/G65*100</f>
        <v>1303.7037037037037</v>
      </c>
    </row>
    <row r="66" spans="2:9" ht="12.75">
      <c r="B66" t="s">
        <v>35</v>
      </c>
      <c r="D66" t="s">
        <v>110</v>
      </c>
      <c r="E66">
        <v>687</v>
      </c>
      <c r="F66" s="2">
        <f>687-556</f>
        <v>131</v>
      </c>
      <c r="G66" s="2">
        <f>102-68-10</f>
        <v>24</v>
      </c>
      <c r="H66" s="13"/>
      <c r="I66" s="2">
        <f>F66/G66*100</f>
        <v>545.8333333333333</v>
      </c>
    </row>
    <row r="67" spans="2:9" ht="12.75">
      <c r="B67" t="s">
        <v>111</v>
      </c>
      <c r="D67" t="s">
        <v>112</v>
      </c>
      <c r="E67">
        <v>670</v>
      </c>
      <c r="F67" s="2">
        <f>670-658</f>
        <v>12</v>
      </c>
      <c r="G67" s="2">
        <f>102-68-15</f>
        <v>19</v>
      </c>
      <c r="H67" s="15" t="s">
        <v>105</v>
      </c>
      <c r="I67" s="2">
        <f>F67/G67*100</f>
        <v>63.1578947368421</v>
      </c>
    </row>
    <row r="68" spans="2:9" ht="12.75">
      <c r="B68" t="s">
        <v>113</v>
      </c>
      <c r="D68" t="s">
        <v>114</v>
      </c>
      <c r="E68">
        <v>815</v>
      </c>
      <c r="F68" s="2">
        <f>815-800</f>
        <v>15</v>
      </c>
      <c r="G68" s="2">
        <f>102-68-21</f>
        <v>13</v>
      </c>
      <c r="H68" s="13"/>
      <c r="I68" s="2">
        <f>F68/G68*100</f>
        <v>115.38461538461537</v>
      </c>
    </row>
    <row r="69" spans="2:9" ht="12.75">
      <c r="B69" t="s">
        <v>115</v>
      </c>
      <c r="D69" s="17" t="s">
        <v>116</v>
      </c>
      <c r="E69">
        <v>1236</v>
      </c>
      <c r="F69" s="2">
        <f>1236-1121</f>
        <v>115</v>
      </c>
      <c r="G69" s="2">
        <f>15</f>
        <v>15</v>
      </c>
      <c r="H69" s="13"/>
      <c r="I69" s="2">
        <f>F69/G69*100</f>
        <v>766.6666666666667</v>
      </c>
    </row>
    <row r="70" spans="2:7" ht="12.75">
      <c r="B70" t="s">
        <v>117</v>
      </c>
      <c r="D70" t="s">
        <v>118</v>
      </c>
      <c r="E70" t="s">
        <v>52</v>
      </c>
      <c r="G70">
        <v>15</v>
      </c>
    </row>
    <row r="72" spans="2:5" ht="12.75">
      <c r="B72" t="s">
        <v>37</v>
      </c>
      <c r="C72" t="s">
        <v>52</v>
      </c>
      <c r="D72" t="s">
        <v>119</v>
      </c>
      <c r="E72">
        <v>3385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1997-01-17T14:02:09Z</dcterms:created>
  <dcterms:modified xsi:type="dcterms:W3CDTF">2017-06-27T16:02:37Z</dcterms:modified>
  <cp:category/>
  <cp:version/>
  <cp:contentType/>
  <cp:contentStatus/>
  <cp:revision>2</cp:revision>
</cp:coreProperties>
</file>