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0" activeTab="0"/>
  </bookViews>
  <sheets>
    <sheet name="Aktuális" sheetId="1" r:id="rId1"/>
    <sheet name="eddigiek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<sst xmlns="http://schemas.openxmlformats.org/spreadsheetml/2006/main" count="266" uniqueCount="176">
  <si>
    <t>Tag</t>
  </si>
  <si>
    <t>Random korábban (152.)</t>
  </si>
  <si>
    <t>Csatlakozásakor</t>
  </si>
  <si>
    <t>Ranked korábban(152.)</t>
  </si>
  <si>
    <t>Random most (194.)</t>
  </si>
  <si>
    <t>Ranked most (194.)</t>
  </si>
  <si>
    <t>Random dif</t>
  </si>
  <si>
    <t>Ranked dif</t>
  </si>
  <si>
    <t>Total dif</t>
  </si>
  <si>
    <t>Határ (194-152)</t>
  </si>
  <si>
    <t>% (87,5/75%)</t>
  </si>
  <si>
    <t>Ítélet daily1</t>
  </si>
  <si>
    <t>R15?</t>
  </si>
  <si>
    <t>Itélet r15</t>
  </si>
  <si>
    <t>Comment</t>
  </si>
  <si>
    <t>Kiesők egyben:</t>
  </si>
  <si>
    <t>Jacktor</t>
  </si>
  <si>
    <t>nem</t>
  </si>
  <si>
    <t>robertvondanko</t>
  </si>
  <si>
    <t>ledgeri</t>
  </si>
  <si>
    <t>igen</t>
  </si>
  <si>
    <t>Ferencke83</t>
  </si>
  <si>
    <t>solinari</t>
  </si>
  <si>
    <t>MaruderKK</t>
  </si>
  <si>
    <t>Get200</t>
  </si>
  <si>
    <t>ZoleeUk</t>
  </si>
  <si>
    <t>Laca_SL</t>
  </si>
  <si>
    <t>Vongh1/hgt</t>
  </si>
  <si>
    <t>brit02</t>
  </si>
  <si>
    <t xml:space="preserve"> Olvasta a fórumot: szürke</t>
  </si>
  <si>
    <t>GreyWolf74</t>
  </si>
  <si>
    <t>rabszolga</t>
  </si>
  <si>
    <t>Jancski</t>
  </si>
  <si>
    <t>STORM_HUN</t>
  </si>
  <si>
    <t>Gotlicher</t>
  </si>
  <si>
    <t>Capt_Forester</t>
  </si>
  <si>
    <t>Tommyka86</t>
  </si>
  <si>
    <t>Seatle</t>
  </si>
  <si>
    <t>Alamos80</t>
  </si>
  <si>
    <t>Durst2440</t>
  </si>
  <si>
    <r>
      <t>Vong</t>
    </r>
    <r>
      <rPr>
        <sz val="10"/>
        <rFont val="Arial CE"/>
        <family val="2"/>
      </rPr>
      <t>h1/HGT</t>
    </r>
  </si>
  <si>
    <t>Ruben:Morimonte</t>
  </si>
  <si>
    <t>Olvasta a fórumot:(tricolor, zöld),1 a 3-ból aki írt, csak emiatt marad</t>
  </si>
  <si>
    <t>HUNdevon</t>
  </si>
  <si>
    <t>chapo990</t>
  </si>
  <si>
    <t>olvasta a fórumot</t>
  </si>
  <si>
    <t>deadblock123</t>
  </si>
  <si>
    <t>maszlag6</t>
  </si>
  <si>
    <t>Gnor27</t>
  </si>
  <si>
    <t>Berethor_</t>
  </si>
  <si>
    <t>Four_Panzer</t>
  </si>
  <si>
    <t>Gellert_sebok_2017</t>
  </si>
  <si>
    <t>hoppá*</t>
  </si>
  <si>
    <t>13+x/41</t>
  </si>
  <si>
    <t>???</t>
  </si>
  <si>
    <t>A 41 ranked csatája is e évad béli, így maradjon</t>
  </si>
  <si>
    <t>gottlicher</t>
  </si>
  <si>
    <t>42+y/1</t>
  </si>
  <si>
    <t>Egyéb kritériuma nem teljesült, így megy</t>
  </si>
  <si>
    <t>* nem rögzült</t>
  </si>
  <si>
    <t>0302-0404</t>
  </si>
  <si>
    <t>Akkor(36.nap</t>
  </si>
  <si>
    <t>Most (68.nap)</t>
  </si>
  <si>
    <t>Dif</t>
  </si>
  <si>
    <t>Ítélet</t>
  </si>
  <si>
    <t>Kiesők egyben</t>
  </si>
  <si>
    <t>jacktor</t>
  </si>
  <si>
    <t>Nagyfater</t>
  </si>
  <si>
    <t>get200</t>
  </si>
  <si>
    <t>Drszaki</t>
  </si>
  <si>
    <t>anfionn</t>
  </si>
  <si>
    <t>x</t>
  </si>
  <si>
    <t>Tromcika</t>
  </si>
  <si>
    <t>Tim10Beckman</t>
  </si>
  <si>
    <t>matthiew78</t>
  </si>
  <si>
    <t>Davidhun43</t>
  </si>
  <si>
    <t>nagyfater</t>
  </si>
  <si>
    <t>Atutero91</t>
  </si>
  <si>
    <t>darkstar</t>
  </si>
  <si>
    <t>Adamtron</t>
  </si>
  <si>
    <t>lacasl</t>
  </si>
  <si>
    <t>Okilegend321</t>
  </si>
  <si>
    <t>drszaki</t>
  </si>
  <si>
    <t>Mxtank</t>
  </si>
  <si>
    <t>tromcika</t>
  </si>
  <si>
    <t>thomaswss</t>
  </si>
  <si>
    <t>tim10beckmann</t>
  </si>
  <si>
    <t>stormhun</t>
  </si>
  <si>
    <t>davidhun43</t>
  </si>
  <si>
    <t>ravwolf</t>
  </si>
  <si>
    <t>atutero91</t>
  </si>
  <si>
    <t>captforester</t>
  </si>
  <si>
    <t>ferencke83</t>
  </si>
  <si>
    <t>adamtron</t>
  </si>
  <si>
    <t>okilegend321</t>
  </si>
  <si>
    <t>tankganger</t>
  </si>
  <si>
    <t>tommyka86</t>
  </si>
  <si>
    <t>mxtank</t>
  </si>
  <si>
    <t>marios779</t>
  </si>
  <si>
    <t>seattle</t>
  </si>
  <si>
    <t>alamos</t>
  </si>
  <si>
    <t>golyo</t>
  </si>
  <si>
    <t>maruder</t>
  </si>
  <si>
    <t>durst022</t>
  </si>
  <si>
    <t>Összevethetők átlaga</t>
  </si>
  <si>
    <t>0404-0508</t>
  </si>
  <si>
    <t>Akkor(68.nap)</t>
  </si>
  <si>
    <t>csatlakozott/ akkor</t>
  </si>
  <si>
    <t>Most (102.nap)</t>
  </si>
  <si>
    <t>dif</t>
  </si>
  <si>
    <t>Figyelt határ</t>
  </si>
  <si>
    <t>87,75%//75%</t>
  </si>
  <si>
    <t>Darkstart</t>
  </si>
  <si>
    <t>Tomaswss</t>
  </si>
  <si>
    <t>Hokuszpok</t>
  </si>
  <si>
    <t>Ironhunter</t>
  </si>
  <si>
    <t>get</t>
  </si>
  <si>
    <t>matthiew</t>
  </si>
  <si>
    <t>Figy.et kap</t>
  </si>
  <si>
    <t>laca</t>
  </si>
  <si>
    <t>figy</t>
  </si>
  <si>
    <t>brit</t>
  </si>
  <si>
    <t>storm</t>
  </si>
  <si>
    <t>ferencke</t>
  </si>
  <si>
    <t>tommyka</t>
  </si>
  <si>
    <t>seatle</t>
  </si>
  <si>
    <t>marauderkk</t>
  </si>
  <si>
    <t>durst</t>
  </si>
  <si>
    <t>civa</t>
  </si>
  <si>
    <t>hokuszpok</t>
  </si>
  <si>
    <t>1 /364</t>
  </si>
  <si>
    <t>kies</t>
  </si>
  <si>
    <t>zoleeuk</t>
  </si>
  <si>
    <t>5 /2553</t>
  </si>
  <si>
    <t>wildis</t>
  </si>
  <si>
    <t>7 /343</t>
  </si>
  <si>
    <t>HGT</t>
  </si>
  <si>
    <t>10 /566</t>
  </si>
  <si>
    <t>ironhunter</t>
  </si>
  <si>
    <t>15 /658</t>
  </si>
  <si>
    <t>ruben</t>
  </si>
  <si>
    <t>21 /800</t>
  </si>
  <si>
    <t>megarolly</t>
  </si>
  <si>
    <t>04.23 21h /1121</t>
  </si>
  <si>
    <t>helltiger</t>
  </si>
  <si>
    <t>04.23 21h /1619</t>
  </si>
  <si>
    <t>Hundevon</t>
  </si>
  <si>
    <t>ma</t>
  </si>
  <si>
    <t>0508-0627</t>
  </si>
  <si>
    <t>Előzőkor (102. nap</t>
  </si>
  <si>
    <t>Most Rand 152. nap</t>
  </si>
  <si>
    <t>Most rank pre RS7</t>
  </si>
  <si>
    <t>Figyelt határ (napok)</t>
  </si>
  <si>
    <t>87,75/75 % és ítélet</t>
  </si>
  <si>
    <t>Város-reply/ szín</t>
  </si>
  <si>
    <t>Matthiew78</t>
  </si>
  <si>
    <t>Ravwolf</t>
  </si>
  <si>
    <t>Civa666</t>
  </si>
  <si>
    <t>Windis_HUN</t>
  </si>
  <si>
    <t>Szolnok/ szürke</t>
  </si>
  <si>
    <t>robertvon</t>
  </si>
  <si>
    <t>capt</t>
  </si>
  <si>
    <t>Ferencke</t>
  </si>
  <si>
    <t>maurder</t>
  </si>
  <si>
    <t>Drurst</t>
  </si>
  <si>
    <t>zolee</t>
  </si>
  <si>
    <t>windis</t>
  </si>
  <si>
    <t>Ruben</t>
  </si>
  <si>
    <t>Mosonmagyaróvár/ tricolor, HUN/ zöld</t>
  </si>
  <si>
    <t>chapo</t>
  </si>
  <si>
    <t>Falu</t>
  </si>
  <si>
    <t>deadblock</t>
  </si>
  <si>
    <t>maszlag</t>
  </si>
  <si>
    <t>jancski</t>
  </si>
  <si>
    <t>Grey</t>
  </si>
  <si>
    <t>gnor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</si>
</sst>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.00%"/>
    <numFmt numFmtId="167" formatCode="0%"/>
    <numFmt numFmtId="168" formatCode="HH:MM"/>
  </numFmts>
  <fonts count="3">
    <font>
      <sz val="10"/>
      <name val="Arial CE"/>
      <family val="2"/>
    </font>
    <font>
      <sz val="10"/>
      <name val="Arial"/>
      <family val="0"/>
    </font>
    <font>
      <u val="single"/>
      <sz val="10"/>
      <name val="Arial CE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Alignment="1">
      <alignment/>
    </xf>
    <xf numFmtId="164" fontId="0" fillId="3" borderId="0" xfId="0" applyFill="1" applyAlignment="1">
      <alignment/>
    </xf>
    <xf numFmtId="164" fontId="0" fillId="4" borderId="0" xfId="0" applyFill="1" applyAlignment="1">
      <alignment/>
    </xf>
    <xf numFmtId="164" fontId="0" fillId="5" borderId="0" xfId="0" applyFill="1" applyAlignment="1">
      <alignment/>
    </xf>
    <xf numFmtId="164" fontId="0" fillId="6" borderId="0" xfId="0" applyFill="1" applyAlignment="1">
      <alignment/>
    </xf>
    <xf numFmtId="164" fontId="2" fillId="0" borderId="0" xfId="0" applyFont="1" applyAlignment="1">
      <alignment/>
    </xf>
    <xf numFmtId="164" fontId="0" fillId="7" borderId="0" xfId="0" applyFill="1" applyAlignment="1">
      <alignment/>
    </xf>
    <xf numFmtId="164" fontId="0" fillId="8" borderId="0" xfId="0" applyFont="1" applyFill="1" applyAlignment="1">
      <alignment/>
    </xf>
    <xf numFmtId="164" fontId="0" fillId="9" borderId="1" xfId="0" applyFill="1" applyBorder="1" applyAlignment="1">
      <alignment/>
    </xf>
    <xf numFmtId="164" fontId="0" fillId="10" borderId="1" xfId="0" applyFill="1" applyBorder="1" applyAlignment="1">
      <alignment/>
    </xf>
    <xf numFmtId="164" fontId="0" fillId="11" borderId="1" xfId="0" applyFill="1" applyBorder="1" applyAlignment="1">
      <alignment/>
    </xf>
    <xf numFmtId="164" fontId="0" fillId="6" borderId="1" xfId="0" applyFill="1" applyBorder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4" fontId="0" fillId="9" borderId="0" xfId="0" applyFill="1" applyAlignment="1">
      <alignment/>
    </xf>
    <xf numFmtId="164" fontId="0" fillId="12" borderId="0" xfId="0" applyFill="1" applyAlignment="1">
      <alignment/>
    </xf>
    <xf numFmtId="164" fontId="0" fillId="11" borderId="0" xfId="0" applyFont="1" applyFill="1" applyAlignment="1">
      <alignment/>
    </xf>
    <xf numFmtId="168" fontId="0" fillId="0" borderId="0" xfId="0" applyNumberFormat="1" applyFont="1" applyAlignment="1">
      <alignment/>
    </xf>
    <xf numFmtId="164" fontId="0" fillId="13" borderId="0" xfId="0" applyFill="1" applyAlignment="1">
      <alignment/>
    </xf>
    <xf numFmtId="164" fontId="0" fillId="14" borderId="0" xfId="0" applyFill="1" applyAlignment="1">
      <alignment/>
    </xf>
    <xf numFmtId="164" fontId="0" fillId="15" borderId="0" xfId="0" applyFont="1" applyFill="1" applyAlignment="1">
      <alignment/>
    </xf>
    <xf numFmtId="164" fontId="0" fillId="1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FF3333"/>
      <rgbColor rgb="00FFFFCC"/>
      <rgbColor rgb="0099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99FF"/>
      <rgbColor rgb="0099CC00"/>
      <rgbColor rgb="00FFCC00"/>
      <rgbColor rgb="00FF9900"/>
      <rgbColor rgb="00FF3300"/>
      <rgbColor rgb="00666699"/>
      <rgbColor rgb="00969696"/>
      <rgbColor rgb="00003366"/>
      <rgbColor rgb="0066CC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Q38" sqref="Q38"/>
    </sheetView>
  </sheetViews>
  <sheetFormatPr defaultColWidth="9.00390625" defaultRowHeight="12.75"/>
  <cols>
    <col min="1" max="1" width="17.875" style="0" customWidth="1"/>
    <col min="2" max="2" width="21.75390625" style="0" customWidth="1"/>
    <col min="3" max="3" width="15.375" style="0" customWidth="1"/>
    <col min="4" max="4" width="20.625" style="0" customWidth="1"/>
    <col min="5" max="5" width="15.375" style="0" customWidth="1"/>
    <col min="6" max="6" width="18.25390625" style="0" customWidth="1"/>
    <col min="7" max="7" width="17.75390625" style="0" customWidth="1"/>
    <col min="8" max="8" width="10.75390625" style="0" customWidth="1"/>
    <col min="9" max="9" width="10.25390625" style="0" customWidth="1"/>
    <col min="10" max="10" width="8.25390625" style="0" customWidth="1"/>
    <col min="11" max="11" width="14.25390625" style="0" customWidth="1"/>
    <col min="12" max="12" width="16.00390625" style="0" customWidth="1"/>
    <col min="13" max="13" width="11.00390625" style="0" customWidth="1"/>
    <col min="14" max="14" width="5.875" style="0" customWidth="1"/>
    <col min="15" max="15" width="8.625" style="0" customWidth="1"/>
    <col min="16" max="16" width="56.875" style="0" customWidth="1"/>
    <col min="17" max="17" width="17.00390625" style="0" customWidth="1"/>
    <col min="18" max="18" width="15.375" style="0" customWidth="1"/>
    <col min="19" max="19" width="18.125" style="0" customWidth="1"/>
    <col min="20" max="20" width="14.50390625" style="0" customWidth="1"/>
    <col min="23" max="23" width="18.00390625" style="0" customWidth="1"/>
  </cols>
  <sheetData>
    <row r="1" spans="1:17" ht="12.75">
      <c r="A1" t="s">
        <v>0</v>
      </c>
      <c r="B1" t="s">
        <v>1</v>
      </c>
      <c r="C1" t="s">
        <v>2</v>
      </c>
      <c r="D1" t="s">
        <v>3</v>
      </c>
      <c r="E1" t="s">
        <v>2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</row>
    <row r="2" spans="1:17" ht="12.75">
      <c r="A2" t="s">
        <v>16</v>
      </c>
      <c r="B2">
        <v>795</v>
      </c>
      <c r="C2" s="1"/>
      <c r="D2">
        <v>5</v>
      </c>
      <c r="E2" s="1"/>
      <c r="F2">
        <v>795</v>
      </c>
      <c r="G2">
        <v>5</v>
      </c>
      <c r="H2" s="2">
        <f>F2-B2</f>
        <v>0</v>
      </c>
      <c r="I2" s="2">
        <f>G2-D2</f>
        <v>0</v>
      </c>
      <c r="J2" s="2">
        <f>H2+I2</f>
        <v>0</v>
      </c>
      <c r="K2" s="2">
        <f>194-152</f>
        <v>42</v>
      </c>
      <c r="L2" s="2">
        <f>J2/K2*100</f>
        <v>0</v>
      </c>
      <c r="M2" s="3"/>
      <c r="N2" t="s">
        <v>17</v>
      </c>
      <c r="O2" s="3"/>
      <c r="Q2" t="s">
        <v>18</v>
      </c>
    </row>
    <row r="3" spans="1:17" ht="12.75">
      <c r="A3" t="s">
        <v>19</v>
      </c>
      <c r="B3">
        <v>5606</v>
      </c>
      <c r="C3" s="1"/>
      <c r="D3">
        <v>1273</v>
      </c>
      <c r="E3" s="1"/>
      <c r="F3">
        <v>5720</v>
      </c>
      <c r="G3">
        <v>1522</v>
      </c>
      <c r="H3" s="2">
        <f>F3-B3</f>
        <v>114</v>
      </c>
      <c r="I3" s="2">
        <f>G3-D3</f>
        <v>249</v>
      </c>
      <c r="J3" s="2">
        <f>H3+I3</f>
        <v>363</v>
      </c>
      <c r="K3" s="2">
        <f>194-152</f>
        <v>42</v>
      </c>
      <c r="L3" s="2">
        <f>J3/K3*100</f>
        <v>864.2857142857142</v>
      </c>
      <c r="M3" s="4"/>
      <c r="N3" t="s">
        <v>20</v>
      </c>
      <c r="O3" s="4"/>
      <c r="Q3" t="s">
        <v>21</v>
      </c>
    </row>
    <row r="4" spans="1:17" ht="12.75">
      <c r="A4" t="s">
        <v>22</v>
      </c>
      <c r="B4">
        <v>2436</v>
      </c>
      <c r="C4" s="1"/>
      <c r="D4">
        <v>313</v>
      </c>
      <c r="E4" s="1"/>
      <c r="F4">
        <v>2444</v>
      </c>
      <c r="G4">
        <v>384</v>
      </c>
      <c r="H4" s="2">
        <f>F4-B4</f>
        <v>8</v>
      </c>
      <c r="I4" s="2">
        <f>G4-D4</f>
        <v>71</v>
      </c>
      <c r="J4" s="2">
        <f>H4+I4</f>
        <v>79</v>
      </c>
      <c r="K4" s="2">
        <f>194-152</f>
        <v>42</v>
      </c>
      <c r="L4" s="2">
        <f>J4/K4*100</f>
        <v>188.0952380952381</v>
      </c>
      <c r="M4" s="4"/>
      <c r="N4" t="s">
        <v>20</v>
      </c>
      <c r="O4" s="4"/>
      <c r="Q4" t="s">
        <v>23</v>
      </c>
    </row>
    <row r="5" spans="1:17" ht="12.75">
      <c r="A5" t="s">
        <v>24</v>
      </c>
      <c r="B5">
        <v>5453</v>
      </c>
      <c r="C5" s="1"/>
      <c r="D5">
        <v>52</v>
      </c>
      <c r="E5" s="1"/>
      <c r="F5">
        <v>5533</v>
      </c>
      <c r="G5">
        <v>71</v>
      </c>
      <c r="H5" s="2">
        <f>F5-B5</f>
        <v>80</v>
      </c>
      <c r="I5" s="2">
        <f>G5-D5</f>
        <v>19</v>
      </c>
      <c r="J5" s="2">
        <f>H5+I5</f>
        <v>99</v>
      </c>
      <c r="K5" s="2">
        <f>194-152</f>
        <v>42</v>
      </c>
      <c r="L5" s="2">
        <f>J5/K5*100</f>
        <v>235.71428571428572</v>
      </c>
      <c r="M5" s="4"/>
      <c r="N5" t="s">
        <v>20</v>
      </c>
      <c r="O5" s="4"/>
      <c r="Q5" t="s">
        <v>25</v>
      </c>
    </row>
    <row r="6" spans="1:17" ht="12.75">
      <c r="A6" t="s">
        <v>26</v>
      </c>
      <c r="B6">
        <v>2898</v>
      </c>
      <c r="C6" s="1"/>
      <c r="D6">
        <v>1400</v>
      </c>
      <c r="E6" s="1"/>
      <c r="F6">
        <v>2904</v>
      </c>
      <c r="G6">
        <v>1669</v>
      </c>
      <c r="H6" s="2">
        <f>F6-B6</f>
        <v>6</v>
      </c>
      <c r="I6" s="2">
        <f>G6-D6</f>
        <v>269</v>
      </c>
      <c r="J6" s="2">
        <f>H6+I6</f>
        <v>275</v>
      </c>
      <c r="K6" s="2">
        <f>194-152</f>
        <v>42</v>
      </c>
      <c r="L6" s="2">
        <f>J6/K6*100</f>
        <v>654.7619047619047</v>
      </c>
      <c r="M6" s="4"/>
      <c r="N6" t="s">
        <v>20</v>
      </c>
      <c r="O6" s="4"/>
      <c r="Q6" t="s">
        <v>27</v>
      </c>
    </row>
    <row r="7" spans="1:17" ht="12.75">
      <c r="A7" t="s">
        <v>28</v>
      </c>
      <c r="B7">
        <v>5757</v>
      </c>
      <c r="C7" s="1"/>
      <c r="D7">
        <v>167</v>
      </c>
      <c r="E7" s="1"/>
      <c r="F7">
        <v>5840</v>
      </c>
      <c r="G7">
        <v>300</v>
      </c>
      <c r="H7" s="2">
        <f>F7-B7</f>
        <v>83</v>
      </c>
      <c r="I7" s="2">
        <f>G7-D7</f>
        <v>133</v>
      </c>
      <c r="J7" s="2">
        <f>H7+I7</f>
        <v>216</v>
      </c>
      <c r="K7" s="2">
        <f>194-152</f>
        <v>42</v>
      </c>
      <c r="L7" s="2">
        <f>J7/K7*100</f>
        <v>514.2857142857143</v>
      </c>
      <c r="M7" s="4"/>
      <c r="N7" t="s">
        <v>20</v>
      </c>
      <c r="O7" s="4"/>
      <c r="P7" t="s">
        <v>29</v>
      </c>
      <c r="Q7" t="s">
        <v>30</v>
      </c>
    </row>
    <row r="8" spans="1:17" ht="12.75">
      <c r="A8" t="s">
        <v>31</v>
      </c>
      <c r="B8">
        <v>4991</v>
      </c>
      <c r="C8" s="1"/>
      <c r="D8">
        <v>328</v>
      </c>
      <c r="E8" s="1"/>
      <c r="F8">
        <v>4993</v>
      </c>
      <c r="G8">
        <v>411</v>
      </c>
      <c r="H8" s="2">
        <f>F8-B8</f>
        <v>2</v>
      </c>
      <c r="I8" s="2">
        <f>G8-D8</f>
        <v>83</v>
      </c>
      <c r="J8" s="2">
        <f>H8+I8</f>
        <v>85</v>
      </c>
      <c r="K8" s="2">
        <f>194-152</f>
        <v>42</v>
      </c>
      <c r="L8" s="2">
        <f>J8/K8*100</f>
        <v>202.38095238095238</v>
      </c>
      <c r="M8" s="4"/>
      <c r="N8" t="s">
        <v>20</v>
      </c>
      <c r="O8" s="4"/>
      <c r="Q8" t="s">
        <v>32</v>
      </c>
    </row>
    <row r="9" spans="1:17" ht="12.75">
      <c r="A9" t="s">
        <v>33</v>
      </c>
      <c r="B9">
        <v>2157</v>
      </c>
      <c r="C9" s="1"/>
      <c r="D9">
        <v>28</v>
      </c>
      <c r="E9" s="1"/>
      <c r="F9">
        <v>2193</v>
      </c>
      <c r="G9">
        <v>38</v>
      </c>
      <c r="H9" s="2">
        <f>F9-B9</f>
        <v>36</v>
      </c>
      <c r="I9" s="2">
        <f>G9-D9</f>
        <v>10</v>
      </c>
      <c r="J9" s="2">
        <f>H9+I9</f>
        <v>46</v>
      </c>
      <c r="K9" s="2">
        <f>194-152</f>
        <v>42</v>
      </c>
      <c r="L9" s="2">
        <f>J9/K9*100</f>
        <v>109.52380952380953</v>
      </c>
      <c r="M9" s="4"/>
      <c r="N9" t="s">
        <v>20</v>
      </c>
      <c r="O9" s="4"/>
      <c r="Q9" t="s">
        <v>34</v>
      </c>
    </row>
    <row r="10" spans="1:15" ht="12.75">
      <c r="A10" t="s">
        <v>18</v>
      </c>
      <c r="B10">
        <v>2664</v>
      </c>
      <c r="C10" s="1"/>
      <c r="D10">
        <v>24</v>
      </c>
      <c r="E10" s="1"/>
      <c r="F10">
        <v>2861</v>
      </c>
      <c r="G10">
        <v>29</v>
      </c>
      <c r="H10" s="2">
        <f>F10-B10</f>
        <v>197</v>
      </c>
      <c r="I10" s="2">
        <f>G10-D10</f>
        <v>5</v>
      </c>
      <c r="J10" s="2">
        <f>H10+I10</f>
        <v>202</v>
      </c>
      <c r="K10" s="2">
        <f>194-152</f>
        <v>42</v>
      </c>
      <c r="L10" s="2">
        <f>J10/K10*100</f>
        <v>480.9523809523809</v>
      </c>
      <c r="M10" s="4"/>
      <c r="N10" t="s">
        <v>17</v>
      </c>
      <c r="O10" s="5"/>
    </row>
    <row r="11" spans="1:15" ht="12.75">
      <c r="A11" t="s">
        <v>35</v>
      </c>
      <c r="B11">
        <v>5472</v>
      </c>
      <c r="C11" s="1"/>
      <c r="D11">
        <v>145</v>
      </c>
      <c r="E11" s="1"/>
      <c r="F11">
        <v>5494</v>
      </c>
      <c r="G11">
        <v>165</v>
      </c>
      <c r="H11" s="2">
        <f>F11-B11</f>
        <v>22</v>
      </c>
      <c r="I11" s="2">
        <f>G11-D11</f>
        <v>20</v>
      </c>
      <c r="J11" s="2">
        <f>H11+I11</f>
        <v>42</v>
      </c>
      <c r="K11" s="2">
        <f>194-152</f>
        <v>42</v>
      </c>
      <c r="L11" s="2">
        <f>J11/K11*100</f>
        <v>100</v>
      </c>
      <c r="M11" s="4"/>
      <c r="N11" t="s">
        <v>20</v>
      </c>
      <c r="O11" s="4"/>
    </row>
    <row r="12" spans="1:15" ht="12.75">
      <c r="A12" t="s">
        <v>21</v>
      </c>
      <c r="B12">
        <v>1141</v>
      </c>
      <c r="C12" s="1"/>
      <c r="D12">
        <v>0</v>
      </c>
      <c r="E12" s="1"/>
      <c r="F12">
        <v>1152</v>
      </c>
      <c r="G12">
        <v>0</v>
      </c>
      <c r="H12" s="2">
        <f>F12-B12</f>
        <v>11</v>
      </c>
      <c r="I12" s="2">
        <f>G12-D12</f>
        <v>0</v>
      </c>
      <c r="J12" s="2">
        <f>H12+I12</f>
        <v>11</v>
      </c>
      <c r="K12" s="2">
        <f>194-152</f>
        <v>42</v>
      </c>
      <c r="L12" s="2">
        <f>J12/K12*100</f>
        <v>26.190476190476193</v>
      </c>
      <c r="M12" s="6"/>
      <c r="N12" t="s">
        <v>17</v>
      </c>
      <c r="O12" s="5"/>
    </row>
    <row r="13" spans="1:15" ht="12.75">
      <c r="A13" t="s">
        <v>36</v>
      </c>
      <c r="B13">
        <v>2023</v>
      </c>
      <c r="C13" s="1"/>
      <c r="D13">
        <v>242</v>
      </c>
      <c r="E13" s="1"/>
      <c r="F13">
        <v>2217</v>
      </c>
      <c r="G13">
        <v>280</v>
      </c>
      <c r="H13" s="2">
        <f>F13-B13</f>
        <v>194</v>
      </c>
      <c r="I13" s="2">
        <f>G13-D13</f>
        <v>38</v>
      </c>
      <c r="J13" s="2">
        <f>H13+I13</f>
        <v>232</v>
      </c>
      <c r="K13" s="2">
        <f>194-152</f>
        <v>42</v>
      </c>
      <c r="L13" s="2">
        <f>J13/K13*100</f>
        <v>552.3809523809524</v>
      </c>
      <c r="M13" s="4"/>
      <c r="N13" t="s">
        <v>20</v>
      </c>
      <c r="O13" s="4"/>
    </row>
    <row r="14" spans="1:15" ht="12.75">
      <c r="A14" t="s">
        <v>37</v>
      </c>
      <c r="B14">
        <v>2553</v>
      </c>
      <c r="C14" s="1"/>
      <c r="D14">
        <v>137</v>
      </c>
      <c r="E14" s="1"/>
      <c r="F14">
        <v>2630</v>
      </c>
      <c r="G14">
        <v>175</v>
      </c>
      <c r="H14" s="2">
        <f>F14-B14</f>
        <v>77</v>
      </c>
      <c r="I14" s="2">
        <f>G14-D14</f>
        <v>38</v>
      </c>
      <c r="J14" s="2">
        <f>H14+I14</f>
        <v>115</v>
      </c>
      <c r="K14" s="2">
        <f>194-152</f>
        <v>42</v>
      </c>
      <c r="L14" s="2">
        <f>J14/K14*100</f>
        <v>273.8095238095238</v>
      </c>
      <c r="M14" s="4"/>
      <c r="N14" t="s">
        <v>20</v>
      </c>
      <c r="O14" s="4"/>
    </row>
    <row r="15" spans="1:15" ht="12.75">
      <c r="A15" t="s">
        <v>38</v>
      </c>
      <c r="B15">
        <v>3680</v>
      </c>
      <c r="C15" s="1"/>
      <c r="D15">
        <v>145</v>
      </c>
      <c r="E15" s="1"/>
      <c r="F15">
        <v>3844</v>
      </c>
      <c r="G15">
        <v>202</v>
      </c>
      <c r="H15" s="2">
        <f>F15-B15</f>
        <v>164</v>
      </c>
      <c r="I15" s="2">
        <f>G15-D15</f>
        <v>57</v>
      </c>
      <c r="J15" s="2">
        <f>H15+I15</f>
        <v>221</v>
      </c>
      <c r="K15" s="2">
        <f>194-152</f>
        <v>42</v>
      </c>
      <c r="L15" s="2">
        <f>J15/K15*100</f>
        <v>526.1904761904761</v>
      </c>
      <c r="M15" s="4"/>
      <c r="N15" t="s">
        <v>20</v>
      </c>
      <c r="O15" s="4"/>
    </row>
    <row r="16" spans="1:15" ht="12.75">
      <c r="A16" t="s">
        <v>23</v>
      </c>
      <c r="B16">
        <v>1515</v>
      </c>
      <c r="C16" s="1"/>
      <c r="D16">
        <v>30</v>
      </c>
      <c r="E16" s="1"/>
      <c r="F16">
        <v>1523</v>
      </c>
      <c r="G16">
        <v>40</v>
      </c>
      <c r="H16" s="2">
        <f>F16-B16</f>
        <v>8</v>
      </c>
      <c r="I16" s="2">
        <f>G16-D16</f>
        <v>10</v>
      </c>
      <c r="J16" s="2">
        <f>H16+I16</f>
        <v>18</v>
      </c>
      <c r="K16" s="2">
        <f>194-152</f>
        <v>42</v>
      </c>
      <c r="L16" s="2">
        <f>J16/K16*100</f>
        <v>42.857142857142854</v>
      </c>
      <c r="M16" s="5"/>
      <c r="N16" t="s">
        <v>17</v>
      </c>
      <c r="O16" s="5"/>
    </row>
    <row r="17" spans="1:15" ht="12.75">
      <c r="A17" t="s">
        <v>39</v>
      </c>
      <c r="B17">
        <v>2598</v>
      </c>
      <c r="C17" s="1"/>
      <c r="D17">
        <v>125</v>
      </c>
      <c r="E17" s="1"/>
      <c r="F17">
        <v>2671</v>
      </c>
      <c r="G17">
        <v>202</v>
      </c>
      <c r="H17" s="2">
        <f>F17-B17</f>
        <v>73</v>
      </c>
      <c r="I17" s="2">
        <f>G17-D17</f>
        <v>77</v>
      </c>
      <c r="J17" s="2">
        <f>H17+I17</f>
        <v>150</v>
      </c>
      <c r="K17" s="2">
        <f>194-152</f>
        <v>42</v>
      </c>
      <c r="L17" s="2">
        <f>J17/K17*100</f>
        <v>357.14285714285717</v>
      </c>
      <c r="M17" s="4"/>
      <c r="N17" t="s">
        <v>20</v>
      </c>
      <c r="O17" s="4"/>
    </row>
    <row r="18" spans="1:15" ht="12.75">
      <c r="A18" t="s">
        <v>25</v>
      </c>
      <c r="B18">
        <v>3149</v>
      </c>
      <c r="C18" s="1"/>
      <c r="D18">
        <v>31</v>
      </c>
      <c r="E18" s="1"/>
      <c r="F18">
        <v>3159</v>
      </c>
      <c r="G18">
        <v>31</v>
      </c>
      <c r="H18" s="2">
        <f>F18-B18</f>
        <v>10</v>
      </c>
      <c r="I18" s="2">
        <f>G18-D18</f>
        <v>0</v>
      </c>
      <c r="J18" s="2">
        <f>H18+I18</f>
        <v>10</v>
      </c>
      <c r="K18" s="2">
        <f>194-152</f>
        <v>42</v>
      </c>
      <c r="L18" s="2">
        <f>J18/K18*100</f>
        <v>23.809523809523807</v>
      </c>
      <c r="M18" s="6"/>
      <c r="N18" t="s">
        <v>17</v>
      </c>
      <c r="O18" s="5"/>
    </row>
    <row r="19" spans="1:15" ht="12.75">
      <c r="A19" s="7" t="s">
        <v>40</v>
      </c>
      <c r="B19">
        <v>782</v>
      </c>
      <c r="C19" s="1"/>
      <c r="D19">
        <v>1</v>
      </c>
      <c r="E19" s="1"/>
      <c r="F19">
        <v>782</v>
      </c>
      <c r="G19">
        <v>1</v>
      </c>
      <c r="H19" s="2">
        <f>F19-B19</f>
        <v>0</v>
      </c>
      <c r="I19" s="2">
        <f>G19-D19</f>
        <v>0</v>
      </c>
      <c r="J19" s="2">
        <f>H19+I19</f>
        <v>0</v>
      </c>
      <c r="K19" s="2">
        <f>194-152</f>
        <v>42</v>
      </c>
      <c r="L19" s="2">
        <f>J19/K19*100</f>
        <v>0</v>
      </c>
      <c r="M19" s="6"/>
      <c r="N19" t="s">
        <v>17</v>
      </c>
      <c r="O19" s="5"/>
    </row>
    <row r="20" spans="1:16" ht="12.75">
      <c r="A20" t="s">
        <v>41</v>
      </c>
      <c r="B20">
        <v>872</v>
      </c>
      <c r="C20" s="1"/>
      <c r="D20">
        <v>0</v>
      </c>
      <c r="E20" s="1"/>
      <c r="F20">
        <v>874</v>
      </c>
      <c r="G20">
        <v>7</v>
      </c>
      <c r="H20" s="2">
        <f>F20-B20</f>
        <v>2</v>
      </c>
      <c r="I20" s="2">
        <f>G20-D20</f>
        <v>7</v>
      </c>
      <c r="J20" s="2">
        <f>H20+I20</f>
        <v>9</v>
      </c>
      <c r="K20" s="2">
        <f>194-152</f>
        <v>42</v>
      </c>
      <c r="L20" s="2">
        <f>J20/K20*100</f>
        <v>21.428571428571427</v>
      </c>
      <c r="M20" s="8"/>
      <c r="N20" t="s">
        <v>17</v>
      </c>
      <c r="O20" s="8"/>
      <c r="P20" s="9" t="s">
        <v>42</v>
      </c>
    </row>
    <row r="21" spans="1:15" ht="12.75">
      <c r="A21" t="s">
        <v>43</v>
      </c>
      <c r="B21">
        <v>3587</v>
      </c>
      <c r="C21" s="1"/>
      <c r="D21">
        <v>105</v>
      </c>
      <c r="E21" s="1"/>
      <c r="F21">
        <v>3630</v>
      </c>
      <c r="G21">
        <v>140</v>
      </c>
      <c r="H21" s="2">
        <f>F21-B21</f>
        <v>43</v>
      </c>
      <c r="I21" s="2">
        <f>G21-D21</f>
        <v>35</v>
      </c>
      <c r="J21" s="2">
        <f>H21+I21</f>
        <v>78</v>
      </c>
      <c r="K21" s="2">
        <f>194-152</f>
        <v>42</v>
      </c>
      <c r="L21" s="2">
        <f>J21/K21*100</f>
        <v>185.71428571428572</v>
      </c>
      <c r="M21" s="4"/>
      <c r="N21" t="s">
        <v>20</v>
      </c>
      <c r="O21" s="4"/>
    </row>
    <row r="22" spans="1:16" ht="12.75">
      <c r="A22" t="s">
        <v>44</v>
      </c>
      <c r="B22">
        <v>989</v>
      </c>
      <c r="C22" s="1"/>
      <c r="D22">
        <v>28</v>
      </c>
      <c r="E22" s="1"/>
      <c r="F22">
        <v>1095</v>
      </c>
      <c r="G22">
        <v>56</v>
      </c>
      <c r="H22" s="2">
        <f>F22-B22</f>
        <v>106</v>
      </c>
      <c r="I22" s="2">
        <f>G22-D22</f>
        <v>28</v>
      </c>
      <c r="J22" s="2">
        <f>H22+I22</f>
        <v>134</v>
      </c>
      <c r="K22" s="2">
        <f>194-152</f>
        <v>42</v>
      </c>
      <c r="L22" s="2">
        <f>J22/K22*100</f>
        <v>319.0476190476191</v>
      </c>
      <c r="M22" s="4"/>
      <c r="N22" t="s">
        <v>20</v>
      </c>
      <c r="O22" s="4"/>
      <c r="P22" t="s">
        <v>45</v>
      </c>
    </row>
    <row r="23" spans="1:15" ht="12.75">
      <c r="A23" t="s">
        <v>46</v>
      </c>
      <c r="B23">
        <v>5716</v>
      </c>
      <c r="C23" s="1"/>
      <c r="D23">
        <v>65</v>
      </c>
      <c r="E23" s="1"/>
      <c r="F23">
        <v>5865</v>
      </c>
      <c r="G23">
        <v>88</v>
      </c>
      <c r="H23" s="2">
        <f>F23-B23</f>
        <v>149</v>
      </c>
      <c r="I23" s="2">
        <f>G23-D23</f>
        <v>23</v>
      </c>
      <c r="J23" s="2">
        <f>H23+I23</f>
        <v>172</v>
      </c>
      <c r="K23" s="2">
        <f>194-152</f>
        <v>42</v>
      </c>
      <c r="L23" s="2">
        <f>J23/K23*100</f>
        <v>409.5238095238095</v>
      </c>
      <c r="M23" s="4"/>
      <c r="N23" t="s">
        <v>20</v>
      </c>
      <c r="O23" s="4"/>
    </row>
    <row r="24" spans="1:15" ht="12.75">
      <c r="A24" t="s">
        <v>30</v>
      </c>
      <c r="B24">
        <v>1716</v>
      </c>
      <c r="C24" s="1"/>
      <c r="D24">
        <v>9</v>
      </c>
      <c r="E24" s="1"/>
      <c r="F24">
        <v>1716</v>
      </c>
      <c r="G24">
        <v>9</v>
      </c>
      <c r="H24" s="2">
        <f>F24-B24</f>
        <v>0</v>
      </c>
      <c r="I24" s="2">
        <f>G24-D24</f>
        <v>0</v>
      </c>
      <c r="J24" s="2">
        <f>H24+I24</f>
        <v>0</v>
      </c>
      <c r="K24" s="2">
        <f>194-152</f>
        <v>42</v>
      </c>
      <c r="L24" s="2">
        <f>J24/K24*100</f>
        <v>0</v>
      </c>
      <c r="M24" s="6"/>
      <c r="N24" t="s">
        <v>17</v>
      </c>
      <c r="O24" s="5"/>
    </row>
    <row r="25" spans="1:15" ht="12.75">
      <c r="A25" t="s">
        <v>47</v>
      </c>
      <c r="B25">
        <v>3241</v>
      </c>
      <c r="C25" s="1"/>
      <c r="D25">
        <v>101</v>
      </c>
      <c r="E25" s="1"/>
      <c r="F25">
        <v>3726</v>
      </c>
      <c r="G25">
        <v>234</v>
      </c>
      <c r="H25" s="2">
        <f>F25-B25</f>
        <v>485</v>
      </c>
      <c r="I25" s="2">
        <f>G25-D25</f>
        <v>133</v>
      </c>
      <c r="J25" s="2">
        <f>H25+I25</f>
        <v>618</v>
      </c>
      <c r="K25" s="2">
        <f>194-152</f>
        <v>42</v>
      </c>
      <c r="L25" s="2">
        <f>J25/K25*100</f>
        <v>1471.4285714285713</v>
      </c>
      <c r="M25" s="4"/>
      <c r="N25" t="s">
        <v>20</v>
      </c>
      <c r="O25" s="4"/>
    </row>
    <row r="26" spans="1:15" ht="12.75">
      <c r="A26" t="s">
        <v>32</v>
      </c>
      <c r="B26">
        <v>674</v>
      </c>
      <c r="C26" s="1"/>
      <c r="D26">
        <v>0</v>
      </c>
      <c r="E26" s="1"/>
      <c r="F26">
        <v>679</v>
      </c>
      <c r="G26">
        <v>8</v>
      </c>
      <c r="H26" s="2">
        <f>F26-B26</f>
        <v>5</v>
      </c>
      <c r="I26" s="2">
        <f>G26-D26</f>
        <v>8</v>
      </c>
      <c r="J26" s="2">
        <f>H26+I26</f>
        <v>13</v>
      </c>
      <c r="K26" s="2">
        <f>194-152</f>
        <v>42</v>
      </c>
      <c r="L26" s="2">
        <f>J26/K26*100</f>
        <v>30.952380952380953</v>
      </c>
      <c r="M26" s="6"/>
      <c r="N26" t="s">
        <v>17</v>
      </c>
      <c r="O26" s="5"/>
    </row>
    <row r="27" spans="1:15" ht="12.75">
      <c r="A27" t="s">
        <v>48</v>
      </c>
      <c r="B27">
        <v>1854</v>
      </c>
      <c r="C27" s="1"/>
      <c r="D27">
        <v>200</v>
      </c>
      <c r="E27" s="1"/>
      <c r="F27">
        <v>1878</v>
      </c>
      <c r="G27">
        <v>228</v>
      </c>
      <c r="H27" s="2">
        <f>F27-B27</f>
        <v>24</v>
      </c>
      <c r="I27" s="2">
        <f>G27-D27</f>
        <v>28</v>
      </c>
      <c r="J27" s="2">
        <f>H27+I27</f>
        <v>52</v>
      </c>
      <c r="K27" s="2">
        <f>194-152</f>
        <v>42</v>
      </c>
      <c r="L27" s="2">
        <f>J27/K27*100</f>
        <v>123.80952380952381</v>
      </c>
      <c r="M27" s="4"/>
      <c r="N27" t="s">
        <v>20</v>
      </c>
      <c r="O27" s="4"/>
    </row>
    <row r="28" spans="1:15" ht="12.75">
      <c r="A28" t="s">
        <v>49</v>
      </c>
      <c r="B28" s="1"/>
      <c r="C28">
        <v>544</v>
      </c>
      <c r="D28" s="1"/>
      <c r="E28">
        <v>8</v>
      </c>
      <c r="F28">
        <v>717</v>
      </c>
      <c r="G28">
        <v>22</v>
      </c>
      <c r="H28" s="2">
        <f>F28-C28</f>
        <v>173</v>
      </c>
      <c r="I28" s="2">
        <f>G28-E28</f>
        <v>14</v>
      </c>
      <c r="J28" s="2">
        <f>H28+I28</f>
        <v>187</v>
      </c>
      <c r="K28">
        <v>24</v>
      </c>
      <c r="L28" s="2">
        <f>J28/K28*100</f>
        <v>779.1666666666667</v>
      </c>
      <c r="M28" s="4"/>
      <c r="N28" t="s">
        <v>20</v>
      </c>
      <c r="O28" s="4"/>
    </row>
    <row r="29" spans="1:15" ht="12.75">
      <c r="A29" t="s">
        <v>50</v>
      </c>
      <c r="B29" s="1"/>
      <c r="C29">
        <v>1722</v>
      </c>
      <c r="D29" s="1"/>
      <c r="E29">
        <v>148</v>
      </c>
      <c r="F29">
        <v>1848</v>
      </c>
      <c r="G29">
        <v>196</v>
      </c>
      <c r="H29" s="2">
        <f>F29-C29</f>
        <v>126</v>
      </c>
      <c r="I29" s="2">
        <f>G29-E29</f>
        <v>48</v>
      </c>
      <c r="J29" s="2">
        <f>H29+I29</f>
        <v>174</v>
      </c>
      <c r="K29">
        <v>24</v>
      </c>
      <c r="L29" s="2">
        <f>J29/K29*100</f>
        <v>725</v>
      </c>
      <c r="M29" s="4"/>
      <c r="N29" t="s">
        <v>20</v>
      </c>
      <c r="O29" s="4"/>
    </row>
    <row r="30" spans="1:16" ht="12.75">
      <c r="A30" t="s">
        <v>51</v>
      </c>
      <c r="B30" s="1"/>
      <c r="C30">
        <v>310</v>
      </c>
      <c r="D30" s="1"/>
      <c r="E30" t="s">
        <v>52</v>
      </c>
      <c r="F30">
        <v>323</v>
      </c>
      <c r="G30">
        <v>41</v>
      </c>
      <c r="H30" s="2">
        <f>F30-C30</f>
        <v>13</v>
      </c>
      <c r="J30" t="s">
        <v>53</v>
      </c>
      <c r="K30">
        <v>22</v>
      </c>
      <c r="L30" s="2" t="e">
        <f>J30/K30*100</f>
        <v>#VALUE!</v>
      </c>
      <c r="M30" s="8" t="s">
        <v>54</v>
      </c>
      <c r="N30" t="s">
        <v>20</v>
      </c>
      <c r="O30" s="4"/>
      <c r="P30" t="s">
        <v>55</v>
      </c>
    </row>
    <row r="31" spans="1:16" ht="12.75">
      <c r="A31" t="s">
        <v>56</v>
      </c>
      <c r="B31" s="1"/>
      <c r="C31">
        <v>305</v>
      </c>
      <c r="D31" s="1"/>
      <c r="E31" t="s">
        <v>52</v>
      </c>
      <c r="F31">
        <v>347</v>
      </c>
      <c r="G31">
        <v>1</v>
      </c>
      <c r="H31" s="2">
        <f>F31-C31</f>
        <v>42</v>
      </c>
      <c r="J31" t="s">
        <v>57</v>
      </c>
      <c r="K31">
        <v>21</v>
      </c>
      <c r="L31" s="2" t="e">
        <f>J31/K31*100</f>
        <v>#VALUE!</v>
      </c>
      <c r="M31" s="8" t="s">
        <v>54</v>
      </c>
      <c r="N31" t="s">
        <v>17</v>
      </c>
      <c r="O31" s="5"/>
      <c r="P31" t="s">
        <v>58</v>
      </c>
    </row>
    <row r="32" ht="12.75">
      <c r="E32" t="s">
        <v>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5"/>
  <sheetViews>
    <sheetView workbookViewId="0" topLeftCell="A70">
      <selection activeCell="E85" sqref="E85"/>
    </sheetView>
  </sheetViews>
  <sheetFormatPr defaultColWidth="9.00390625" defaultRowHeight="12.75"/>
  <cols>
    <col min="3" max="3" width="17.00390625" style="0" customWidth="1"/>
    <col min="4" max="4" width="17.375" style="0" customWidth="1"/>
    <col min="5" max="5" width="18.125" style="0" customWidth="1"/>
    <col min="6" max="6" width="17.00390625" style="0" customWidth="1"/>
    <col min="7" max="7" width="11.75390625" style="0" customWidth="1"/>
    <col min="8" max="8" width="18.50390625" style="0" customWidth="1"/>
    <col min="9" max="9" width="18.00390625" style="0" customWidth="1"/>
  </cols>
  <sheetData>
    <row r="1" ht="12.75">
      <c r="A1" t="s">
        <v>60</v>
      </c>
    </row>
    <row r="2" spans="2:8" ht="12.75">
      <c r="B2" t="s">
        <v>0</v>
      </c>
      <c r="C2" t="s">
        <v>61</v>
      </c>
      <c r="D2" t="s">
        <v>62</v>
      </c>
      <c r="E2" t="s">
        <v>63</v>
      </c>
      <c r="F2" t="s">
        <v>64</v>
      </c>
      <c r="H2" t="s">
        <v>65</v>
      </c>
    </row>
    <row r="3" spans="2:6" ht="12.75">
      <c r="B3" t="s">
        <v>19</v>
      </c>
      <c r="C3">
        <v>4487</v>
      </c>
      <c r="D3">
        <v>4812</v>
      </c>
      <c r="E3" s="2">
        <f>D3-C3</f>
        <v>325</v>
      </c>
      <c r="F3" s="10"/>
    </row>
    <row r="4" spans="2:8" ht="12.75">
      <c r="B4" t="s">
        <v>66</v>
      </c>
      <c r="C4">
        <v>795</v>
      </c>
      <c r="D4">
        <v>795</v>
      </c>
      <c r="E4" s="2">
        <f>D4-C4</f>
        <v>0</v>
      </c>
      <c r="F4" s="11"/>
      <c r="H4" t="s">
        <v>67</v>
      </c>
    </row>
    <row r="5" spans="2:8" ht="12.75">
      <c r="B5" t="s">
        <v>68</v>
      </c>
      <c r="C5">
        <v>4918</v>
      </c>
      <c r="D5">
        <v>5044</v>
      </c>
      <c r="E5" s="2">
        <f>D5-C5</f>
        <v>126</v>
      </c>
      <c r="F5" s="10"/>
      <c r="H5" t="s">
        <v>69</v>
      </c>
    </row>
    <row r="6" spans="2:8" ht="12.75">
      <c r="B6" t="s">
        <v>70</v>
      </c>
      <c r="C6">
        <v>950</v>
      </c>
      <c r="D6" t="s">
        <v>71</v>
      </c>
      <c r="E6" s="2" t="e">
        <f>D6-C6</f>
        <v>#VALUE!</v>
      </c>
      <c r="F6" s="12"/>
      <c r="H6" t="s">
        <v>72</v>
      </c>
    </row>
    <row r="7" spans="2:8" ht="12.75">
      <c r="B7" t="s">
        <v>22</v>
      </c>
      <c r="C7">
        <v>1913</v>
      </c>
      <c r="D7">
        <v>2103</v>
      </c>
      <c r="E7" s="2">
        <f>D7-C7</f>
        <v>190</v>
      </c>
      <c r="F7" s="10"/>
      <c r="H7" t="s">
        <v>73</v>
      </c>
    </row>
    <row r="8" spans="2:8" ht="12.75">
      <c r="B8" t="s">
        <v>74</v>
      </c>
      <c r="C8">
        <v>808</v>
      </c>
      <c r="D8">
        <v>897</v>
      </c>
      <c r="E8" s="2">
        <f>D8-C8</f>
        <v>89</v>
      </c>
      <c r="F8" s="10"/>
      <c r="H8" t="s">
        <v>75</v>
      </c>
    </row>
    <row r="9" spans="2:8" ht="12.75">
      <c r="B9" t="s">
        <v>76</v>
      </c>
      <c r="C9">
        <v>3725</v>
      </c>
      <c r="D9">
        <v>3727</v>
      </c>
      <c r="E9" s="2">
        <f>D9-C9</f>
        <v>2</v>
      </c>
      <c r="F9" s="13"/>
      <c r="H9" t="s">
        <v>77</v>
      </c>
    </row>
    <row r="10" spans="2:8" ht="12.75">
      <c r="B10" t="s">
        <v>78</v>
      </c>
      <c r="C10">
        <v>3211</v>
      </c>
      <c r="D10">
        <v>3300</v>
      </c>
      <c r="E10" s="2">
        <f>D10-C10</f>
        <v>89</v>
      </c>
      <c r="F10" s="10"/>
      <c r="H10" t="s">
        <v>79</v>
      </c>
    </row>
    <row r="11" spans="2:8" ht="12.75">
      <c r="B11" t="s">
        <v>80</v>
      </c>
      <c r="C11">
        <v>2586</v>
      </c>
      <c r="D11">
        <v>2657</v>
      </c>
      <c r="E11" s="2">
        <f>D11-C11</f>
        <v>71</v>
      </c>
      <c r="F11" s="10"/>
      <c r="H11" t="s">
        <v>81</v>
      </c>
    </row>
    <row r="12" spans="2:8" ht="12.75">
      <c r="B12" t="s">
        <v>82</v>
      </c>
      <c r="C12">
        <v>2115</v>
      </c>
      <c r="D12">
        <v>2118</v>
      </c>
      <c r="E12" s="2">
        <f>D12-C12</f>
        <v>3</v>
      </c>
      <c r="F12" s="13"/>
      <c r="H12" t="s">
        <v>83</v>
      </c>
    </row>
    <row r="13" spans="2:6" ht="12.75">
      <c r="B13" t="s">
        <v>84</v>
      </c>
      <c r="C13">
        <v>914</v>
      </c>
      <c r="D13">
        <v>914</v>
      </c>
      <c r="E13" s="2">
        <f>D13-C13</f>
        <v>0</v>
      </c>
      <c r="F13" s="13"/>
    </row>
    <row r="14" spans="2:6" ht="12.75">
      <c r="B14" t="s">
        <v>28</v>
      </c>
      <c r="C14">
        <v>4982</v>
      </c>
      <c r="D14">
        <v>5212</v>
      </c>
      <c r="E14" s="2">
        <f>D14-C14</f>
        <v>230</v>
      </c>
      <c r="F14" s="10"/>
    </row>
    <row r="15" spans="2:6" ht="12.75">
      <c r="B15" t="s">
        <v>31</v>
      </c>
      <c r="C15">
        <v>4486</v>
      </c>
      <c r="D15">
        <v>4592</v>
      </c>
      <c r="E15" s="2">
        <f>D15-C15</f>
        <v>106</v>
      </c>
      <c r="F15" s="10"/>
    </row>
    <row r="16" spans="2:6" ht="12.75">
      <c r="B16" t="s">
        <v>85</v>
      </c>
      <c r="C16">
        <v>1082</v>
      </c>
      <c r="D16">
        <v>1410</v>
      </c>
      <c r="E16" s="2">
        <f>D16-C16</f>
        <v>328</v>
      </c>
      <c r="F16" s="10"/>
    </row>
    <row r="17" spans="2:6" ht="12.75">
      <c r="B17" t="s">
        <v>86</v>
      </c>
      <c r="C17">
        <v>827</v>
      </c>
      <c r="D17">
        <v>828</v>
      </c>
      <c r="E17" s="2">
        <f>D17-C17</f>
        <v>1</v>
      </c>
      <c r="F17" s="13"/>
    </row>
    <row r="18" spans="2:6" ht="12.75">
      <c r="B18" t="s">
        <v>87</v>
      </c>
      <c r="C18">
        <v>1924</v>
      </c>
      <c r="D18">
        <v>1961</v>
      </c>
      <c r="E18" s="2">
        <f>D18-C18</f>
        <v>37</v>
      </c>
      <c r="F18" s="10"/>
    </row>
    <row r="19" spans="2:6" ht="12.75">
      <c r="B19" t="s">
        <v>88</v>
      </c>
      <c r="C19">
        <v>272</v>
      </c>
      <c r="D19">
        <v>272</v>
      </c>
      <c r="E19" s="2">
        <f>D19-C19</f>
        <v>0</v>
      </c>
      <c r="F19" s="13"/>
    </row>
    <row r="20" spans="2:6" ht="12.75">
      <c r="B20" t="s">
        <v>18</v>
      </c>
      <c r="C20">
        <v>1837</v>
      </c>
      <c r="D20">
        <v>2159</v>
      </c>
      <c r="E20" s="2">
        <f>D20-C20</f>
        <v>322</v>
      </c>
      <c r="F20" s="10"/>
    </row>
    <row r="21" spans="2:6" ht="12.75">
      <c r="B21" t="s">
        <v>89</v>
      </c>
      <c r="C21">
        <v>1782</v>
      </c>
      <c r="D21">
        <v>1862</v>
      </c>
      <c r="E21" s="2">
        <f>D21-C21</f>
        <v>80</v>
      </c>
      <c r="F21" s="10"/>
    </row>
    <row r="22" spans="2:6" ht="12.75">
      <c r="B22" t="s">
        <v>90</v>
      </c>
      <c r="C22">
        <v>309</v>
      </c>
      <c r="D22">
        <v>309</v>
      </c>
      <c r="E22" s="2">
        <f>D22-C22</f>
        <v>0</v>
      </c>
      <c r="F22" s="13"/>
    </row>
    <row r="23" spans="2:6" ht="12.75">
      <c r="B23" t="s">
        <v>91</v>
      </c>
      <c r="C23">
        <v>4415</v>
      </c>
      <c r="D23">
        <v>4852</v>
      </c>
      <c r="E23" s="2">
        <f>D23-C23</f>
        <v>437</v>
      </c>
      <c r="F23" s="10"/>
    </row>
    <row r="24" spans="2:6" ht="12.75">
      <c r="B24" t="s">
        <v>92</v>
      </c>
      <c r="C24">
        <v>516</v>
      </c>
      <c r="D24">
        <v>731</v>
      </c>
      <c r="E24" s="2">
        <f>D24-C24</f>
        <v>215</v>
      </c>
      <c r="F24" s="10"/>
    </row>
    <row r="25" spans="2:6" ht="12.75">
      <c r="B25" t="s">
        <v>93</v>
      </c>
      <c r="C25">
        <v>207</v>
      </c>
      <c r="D25">
        <v>207</v>
      </c>
      <c r="E25" s="2">
        <f>D25-C25</f>
        <v>0</v>
      </c>
      <c r="F25" s="13"/>
    </row>
    <row r="26" spans="2:6" ht="12.75">
      <c r="B26" t="s">
        <v>94</v>
      </c>
      <c r="C26">
        <v>210</v>
      </c>
      <c r="D26">
        <v>210</v>
      </c>
      <c r="E26" s="2">
        <f>D26-C26</f>
        <v>0</v>
      </c>
      <c r="F26" s="13"/>
    </row>
    <row r="27" spans="2:6" ht="12.75">
      <c r="B27" t="s">
        <v>95</v>
      </c>
      <c r="C27">
        <v>377</v>
      </c>
      <c r="D27" t="s">
        <v>71</v>
      </c>
      <c r="E27" s="2" t="e">
        <f>D27-C27</f>
        <v>#VALUE!</v>
      </c>
      <c r="F27" s="12"/>
    </row>
    <row r="28" spans="2:6" ht="12.75">
      <c r="B28" t="s">
        <v>96</v>
      </c>
      <c r="C28">
        <v>1604</v>
      </c>
      <c r="D28">
        <v>1758</v>
      </c>
      <c r="E28" s="2">
        <f>D28-C28</f>
        <v>154</v>
      </c>
      <c r="F28" s="10"/>
    </row>
    <row r="29" spans="2:6" ht="12.75">
      <c r="B29" t="s">
        <v>97</v>
      </c>
      <c r="C29">
        <v>8</v>
      </c>
      <c r="D29">
        <v>9</v>
      </c>
      <c r="E29" s="2">
        <f>D29-C29</f>
        <v>1</v>
      </c>
      <c r="F29" s="13"/>
    </row>
    <row r="30" spans="2:6" ht="12.75">
      <c r="B30" t="s">
        <v>98</v>
      </c>
      <c r="C30">
        <v>945</v>
      </c>
      <c r="D30" t="s">
        <v>71</v>
      </c>
      <c r="E30" s="2" t="e">
        <f>D30-C30</f>
        <v>#VALUE!</v>
      </c>
      <c r="F30" s="12"/>
    </row>
    <row r="32" spans="2:4" ht="12.75">
      <c r="B32" t="s">
        <v>99</v>
      </c>
      <c r="C32" t="s">
        <v>71</v>
      </c>
      <c r="D32">
        <v>2250</v>
      </c>
    </row>
    <row r="33" spans="2:4" ht="12.75">
      <c r="B33" t="s">
        <v>100</v>
      </c>
      <c r="C33" t="s">
        <v>71</v>
      </c>
      <c r="D33">
        <v>2939</v>
      </c>
    </row>
    <row r="34" spans="2:4" ht="12.75">
      <c r="B34" t="s">
        <v>101</v>
      </c>
      <c r="C34" t="s">
        <v>71</v>
      </c>
      <c r="D34">
        <v>526</v>
      </c>
    </row>
    <row r="35" spans="2:4" ht="12.75">
      <c r="B35" t="s">
        <v>102</v>
      </c>
      <c r="C35" t="s">
        <v>71</v>
      </c>
      <c r="D35">
        <v>117</v>
      </c>
    </row>
    <row r="36" spans="2:4" ht="12.75">
      <c r="B36" t="s">
        <v>103</v>
      </c>
      <c r="C36" t="s">
        <v>71</v>
      </c>
      <c r="D36">
        <v>2051</v>
      </c>
    </row>
    <row r="38" spans="2:5" ht="12.75">
      <c r="B38" t="s">
        <v>104</v>
      </c>
      <c r="C38" s="2">
        <f>AVERAGE(C3:C30)</f>
        <v>1864.4642857142858</v>
      </c>
      <c r="D38" s="2">
        <f>AVERAGE(D3:D5,D7:D26,D28:D29)</f>
        <v>2109.56</v>
      </c>
      <c r="E38" s="2">
        <f>AVERAGE(E3:E5,E7:E26,E28:E29)</f>
        <v>112.24</v>
      </c>
    </row>
    <row r="39" ht="12.75">
      <c r="A39" t="s">
        <v>105</v>
      </c>
    </row>
    <row r="40" spans="2:11" ht="12.75">
      <c r="B40" t="s">
        <v>0</v>
      </c>
      <c r="C40" t="s">
        <v>106</v>
      </c>
      <c r="D40" t="s">
        <v>107</v>
      </c>
      <c r="E40" t="s">
        <v>108</v>
      </c>
      <c r="F40" t="s">
        <v>109</v>
      </c>
      <c r="G40" t="s">
        <v>110</v>
      </c>
      <c r="H40" t="s">
        <v>64</v>
      </c>
      <c r="I40" s="14" t="s">
        <v>111</v>
      </c>
      <c r="J40" s="15"/>
      <c r="K40" t="s">
        <v>65</v>
      </c>
    </row>
    <row r="41" spans="2:11" ht="12.75">
      <c r="B41" t="s">
        <v>19</v>
      </c>
      <c r="C41">
        <v>4812</v>
      </c>
      <c r="E41">
        <v>5392</v>
      </c>
      <c r="F41" s="2">
        <f>E41-C41</f>
        <v>580</v>
      </c>
      <c r="G41" s="2">
        <f>102-68</f>
        <v>34</v>
      </c>
      <c r="H41" s="16"/>
      <c r="I41" s="2">
        <f>F41/G41*100</f>
        <v>1705.8823529411764</v>
      </c>
      <c r="K41" t="s">
        <v>112</v>
      </c>
    </row>
    <row r="42" spans="2:11" ht="12.75">
      <c r="B42" t="s">
        <v>66</v>
      </c>
      <c r="C42">
        <v>795</v>
      </c>
      <c r="E42">
        <v>795</v>
      </c>
      <c r="F42" s="2">
        <f>E42-C42</f>
        <v>0</v>
      </c>
      <c r="G42" s="2">
        <f>102-68</f>
        <v>34</v>
      </c>
      <c r="H42" s="17"/>
      <c r="I42" s="2">
        <f>F42/G42*100</f>
        <v>0</v>
      </c>
      <c r="K42" t="s">
        <v>113</v>
      </c>
    </row>
    <row r="43" spans="2:11" ht="12.75">
      <c r="B43" t="s">
        <v>22</v>
      </c>
      <c r="C43">
        <v>2103</v>
      </c>
      <c r="E43">
        <v>2279</v>
      </c>
      <c r="F43" s="2">
        <f>E43-C43</f>
        <v>176</v>
      </c>
      <c r="G43" s="2">
        <f>102-68</f>
        <v>34</v>
      </c>
      <c r="H43" s="16"/>
      <c r="I43" s="2">
        <f>F43/G43*100</f>
        <v>517.6470588235294</v>
      </c>
      <c r="K43" t="s">
        <v>114</v>
      </c>
    </row>
    <row r="44" spans="2:11" ht="12.75">
      <c r="B44" t="s">
        <v>78</v>
      </c>
      <c r="C44">
        <v>3300</v>
      </c>
      <c r="E44">
        <v>3300</v>
      </c>
      <c r="F44" s="2">
        <f>E44-C44</f>
        <v>0</v>
      </c>
      <c r="G44" s="2">
        <f>102-68</f>
        <v>34</v>
      </c>
      <c r="H44" s="6"/>
      <c r="I44" s="2">
        <f>F44/G44*100</f>
        <v>0</v>
      </c>
      <c r="K44" t="s">
        <v>115</v>
      </c>
    </row>
    <row r="45" spans="2:9" ht="12.75">
      <c r="B45" t="s">
        <v>116</v>
      </c>
      <c r="C45">
        <v>5044</v>
      </c>
      <c r="E45">
        <v>5210</v>
      </c>
      <c r="F45" s="2">
        <f>E45-C45</f>
        <v>166</v>
      </c>
      <c r="G45" s="2">
        <f>102-68</f>
        <v>34</v>
      </c>
      <c r="H45" s="16"/>
      <c r="I45" s="2">
        <f>F45/G45*100</f>
        <v>488.2352941176471</v>
      </c>
    </row>
    <row r="46" spans="2:11" ht="12.75">
      <c r="B46" t="s">
        <v>117</v>
      </c>
      <c r="C46">
        <v>897</v>
      </c>
      <c r="E46">
        <v>980</v>
      </c>
      <c r="F46" s="2">
        <f>E46-C46</f>
        <v>83</v>
      </c>
      <c r="G46" s="2">
        <f>102-68</f>
        <v>34</v>
      </c>
      <c r="H46" s="16"/>
      <c r="I46" s="2">
        <f>F46/G46*100</f>
        <v>244.11764705882354</v>
      </c>
      <c r="K46" t="s">
        <v>118</v>
      </c>
    </row>
    <row r="47" spans="2:11" ht="12.75">
      <c r="B47" t="s">
        <v>31</v>
      </c>
      <c r="C47">
        <v>4592</v>
      </c>
      <c r="E47">
        <v>4778</v>
      </c>
      <c r="F47" s="2">
        <f>E47-C47</f>
        <v>186</v>
      </c>
      <c r="G47" s="2">
        <f>102-68</f>
        <v>34</v>
      </c>
      <c r="H47" s="16"/>
      <c r="I47" s="2">
        <f>F47/G47*100</f>
        <v>547.0588235294118</v>
      </c>
      <c r="K47" t="s">
        <v>119</v>
      </c>
    </row>
    <row r="48" spans="2:11" ht="12.75">
      <c r="B48" t="s">
        <v>119</v>
      </c>
      <c r="C48">
        <v>2657</v>
      </c>
      <c r="E48">
        <v>2685</v>
      </c>
      <c r="F48" s="2">
        <f>E48-C48</f>
        <v>28</v>
      </c>
      <c r="G48" s="2">
        <f>102-68</f>
        <v>34</v>
      </c>
      <c r="H48" s="18" t="s">
        <v>120</v>
      </c>
      <c r="I48" s="2">
        <f>F48/G48*100</f>
        <v>82.35294117647058</v>
      </c>
      <c r="K48" t="s">
        <v>89</v>
      </c>
    </row>
    <row r="49" spans="2:9" ht="12.75">
      <c r="B49" t="s">
        <v>121</v>
      </c>
      <c r="C49">
        <v>5215</v>
      </c>
      <c r="E49">
        <v>5449</v>
      </c>
      <c r="F49" s="2">
        <f>E49-C49</f>
        <v>234</v>
      </c>
      <c r="G49" s="2">
        <f>102-68</f>
        <v>34</v>
      </c>
      <c r="H49" s="16"/>
      <c r="I49" s="2">
        <f>F49/G49*100</f>
        <v>688.2352941176471</v>
      </c>
    </row>
    <row r="50" spans="2:9" ht="12.75">
      <c r="B50" t="s">
        <v>85</v>
      </c>
      <c r="C50">
        <v>1410</v>
      </c>
      <c r="E50">
        <v>1410</v>
      </c>
      <c r="F50" s="2">
        <f>E50-C50</f>
        <v>0</v>
      </c>
      <c r="G50" s="2">
        <f>102-68</f>
        <v>34</v>
      </c>
      <c r="H50" s="6"/>
      <c r="I50" s="2">
        <f>F50/G50*100</f>
        <v>0</v>
      </c>
    </row>
    <row r="51" spans="2:9" ht="12.75">
      <c r="B51" t="s">
        <v>122</v>
      </c>
      <c r="C51">
        <v>1961</v>
      </c>
      <c r="E51">
        <v>2040</v>
      </c>
      <c r="F51" s="2">
        <f>E51-C51</f>
        <v>79</v>
      </c>
      <c r="G51" s="2">
        <f>102-68</f>
        <v>34</v>
      </c>
      <c r="H51" s="16"/>
      <c r="I51" s="2">
        <f>F51/G51*100</f>
        <v>232.3529411764706</v>
      </c>
    </row>
    <row r="52" spans="2:9" ht="12.75">
      <c r="B52" t="s">
        <v>18</v>
      </c>
      <c r="C52">
        <v>2159</v>
      </c>
      <c r="E52">
        <v>2418</v>
      </c>
      <c r="F52" s="2">
        <f>E52-C52</f>
        <v>259</v>
      </c>
      <c r="G52" s="2">
        <f>102-68</f>
        <v>34</v>
      </c>
      <c r="H52" s="16"/>
      <c r="I52" s="2">
        <f>F52/G52*100</f>
        <v>761.7647058823529</v>
      </c>
    </row>
    <row r="53" spans="2:9" ht="12.75">
      <c r="B53" t="s">
        <v>123</v>
      </c>
      <c r="C53">
        <v>731</v>
      </c>
      <c r="E53">
        <v>906</v>
      </c>
      <c r="F53" s="2">
        <f>E53-C53</f>
        <v>175</v>
      </c>
      <c r="G53" s="2">
        <f>102-68</f>
        <v>34</v>
      </c>
      <c r="H53" s="16"/>
      <c r="I53" s="2">
        <f>F53/G53*100</f>
        <v>514.7058823529412</v>
      </c>
    </row>
    <row r="54" spans="2:9" ht="12.75">
      <c r="B54" t="s">
        <v>91</v>
      </c>
      <c r="C54">
        <v>4852</v>
      </c>
      <c r="E54">
        <v>5213</v>
      </c>
      <c r="F54" s="2">
        <f>E54-C54</f>
        <v>361</v>
      </c>
      <c r="G54" s="2">
        <f>102-68</f>
        <v>34</v>
      </c>
      <c r="H54" s="16"/>
      <c r="I54" s="2">
        <f>F54/G54*100</f>
        <v>1061.764705882353</v>
      </c>
    </row>
    <row r="55" spans="2:9" ht="12.75">
      <c r="B55" t="s">
        <v>89</v>
      </c>
      <c r="C55">
        <v>1862</v>
      </c>
      <c r="E55">
        <v>1889</v>
      </c>
      <c r="F55" s="2">
        <f>E55-C55</f>
        <v>27</v>
      </c>
      <c r="G55" s="2">
        <f>102-68</f>
        <v>34</v>
      </c>
      <c r="H55" s="18" t="s">
        <v>120</v>
      </c>
      <c r="I55" s="2">
        <f>F55/G55*100</f>
        <v>79.41176470588235</v>
      </c>
    </row>
    <row r="56" spans="2:9" ht="12.75">
      <c r="B56" t="s">
        <v>124</v>
      </c>
      <c r="C56">
        <v>1758</v>
      </c>
      <c r="E56">
        <v>1847</v>
      </c>
      <c r="F56" s="2">
        <f>E56-C56</f>
        <v>89</v>
      </c>
      <c r="G56" s="2">
        <f>102-68</f>
        <v>34</v>
      </c>
      <c r="H56" s="16"/>
      <c r="I56" s="2">
        <f>F56/G56*100</f>
        <v>261.7647058823529</v>
      </c>
    </row>
    <row r="57" spans="2:9" ht="12.75">
      <c r="B57" t="s">
        <v>125</v>
      </c>
      <c r="C57">
        <v>2250</v>
      </c>
      <c r="E57">
        <v>2372</v>
      </c>
      <c r="F57" s="2">
        <f>E57-C57</f>
        <v>122</v>
      </c>
      <c r="G57" s="2">
        <f>102-68</f>
        <v>34</v>
      </c>
      <c r="H57" s="16"/>
      <c r="I57" s="2">
        <f>F57/G57*100</f>
        <v>358.8235294117647</v>
      </c>
    </row>
    <row r="58" spans="2:9" ht="12.75">
      <c r="B58" t="s">
        <v>100</v>
      </c>
      <c r="C58">
        <v>2939</v>
      </c>
      <c r="E58">
        <v>3291</v>
      </c>
      <c r="F58" s="2">
        <f>E58-C58</f>
        <v>352</v>
      </c>
      <c r="G58" s="2">
        <f>102-68</f>
        <v>34</v>
      </c>
      <c r="H58" s="16"/>
      <c r="I58" s="2">
        <f>F58/G58*100</f>
        <v>1035.2941176470588</v>
      </c>
    </row>
    <row r="59" spans="2:9" ht="12.75">
      <c r="B59" t="s">
        <v>101</v>
      </c>
      <c r="C59">
        <v>526</v>
      </c>
      <c r="E59">
        <v>775</v>
      </c>
      <c r="F59" s="2">
        <f>E59-C59</f>
        <v>249</v>
      </c>
      <c r="G59" s="2">
        <f>102-68</f>
        <v>34</v>
      </c>
      <c r="H59" s="16"/>
      <c r="I59" s="2">
        <f>F59/G59*100</f>
        <v>732.3529411764706</v>
      </c>
    </row>
    <row r="60" spans="2:9" ht="12.75">
      <c r="B60" t="s">
        <v>126</v>
      </c>
      <c r="C60">
        <v>1117</v>
      </c>
      <c r="E60">
        <v>1330</v>
      </c>
      <c r="F60" s="2">
        <f>E60-C60</f>
        <v>213</v>
      </c>
      <c r="G60" s="2">
        <f>102-68</f>
        <v>34</v>
      </c>
      <c r="H60" s="16"/>
      <c r="I60" s="2">
        <f>F60/G60*100</f>
        <v>626.4705882352941</v>
      </c>
    </row>
    <row r="61" spans="2:9" ht="12.75">
      <c r="B61" t="s">
        <v>127</v>
      </c>
      <c r="C61">
        <v>2051</v>
      </c>
      <c r="E61">
        <v>2309</v>
      </c>
      <c r="F61" s="2">
        <f>E61-C61</f>
        <v>258</v>
      </c>
      <c r="G61" s="2">
        <f>102-68</f>
        <v>34</v>
      </c>
      <c r="H61" s="16"/>
      <c r="I61" s="2">
        <f>F61/G61*100</f>
        <v>758.8235294117646</v>
      </c>
    </row>
    <row r="62" spans="2:9" ht="12.75">
      <c r="B62" t="s">
        <v>128</v>
      </c>
      <c r="C62">
        <v>688</v>
      </c>
      <c r="E62">
        <v>726</v>
      </c>
      <c r="F62" s="2">
        <f>E62-C62</f>
        <v>38</v>
      </c>
      <c r="G62" s="2">
        <f>102-68</f>
        <v>34</v>
      </c>
      <c r="H62" s="16"/>
      <c r="I62" s="2">
        <f>F62/G62*100</f>
        <v>111.76470588235294</v>
      </c>
    </row>
    <row r="63" spans="2:9" ht="12.75">
      <c r="B63" t="s">
        <v>129</v>
      </c>
      <c r="D63" t="s">
        <v>130</v>
      </c>
      <c r="E63">
        <v>380</v>
      </c>
      <c r="F63" s="2">
        <f>380-364</f>
        <v>16</v>
      </c>
      <c r="G63" s="2">
        <f>102-68-1</f>
        <v>33</v>
      </c>
      <c r="H63" s="6" t="s">
        <v>131</v>
      </c>
      <c r="I63" s="2">
        <f>F63/G63*100</f>
        <v>48.484848484848484</v>
      </c>
    </row>
    <row r="64" spans="2:9" ht="12.75">
      <c r="B64" t="s">
        <v>132</v>
      </c>
      <c r="D64" t="s">
        <v>133</v>
      </c>
      <c r="E64">
        <v>2978</v>
      </c>
      <c r="F64" s="2">
        <f>2978-2553</f>
        <v>425</v>
      </c>
      <c r="G64" s="2">
        <f>102-68-5</f>
        <v>29</v>
      </c>
      <c r="H64" s="16"/>
      <c r="I64" s="2">
        <f>F64/G64*100</f>
        <v>1465.5172413793102</v>
      </c>
    </row>
    <row r="65" spans="2:9" ht="12.75">
      <c r="B65" t="s">
        <v>134</v>
      </c>
      <c r="D65" t="s">
        <v>135</v>
      </c>
      <c r="E65">
        <v>695</v>
      </c>
      <c r="F65" s="2">
        <f>695-343</f>
        <v>352</v>
      </c>
      <c r="G65" s="2">
        <f>102-68-7</f>
        <v>27</v>
      </c>
      <c r="H65" s="16"/>
      <c r="I65" s="2">
        <f>F65/G65*100</f>
        <v>1303.7037037037037</v>
      </c>
    </row>
    <row r="66" spans="2:9" ht="12.75">
      <c r="B66" t="s">
        <v>136</v>
      </c>
      <c r="D66" t="s">
        <v>137</v>
      </c>
      <c r="E66">
        <v>687</v>
      </c>
      <c r="F66" s="2">
        <f>687-556</f>
        <v>131</v>
      </c>
      <c r="G66" s="2">
        <f>102-68-10</f>
        <v>24</v>
      </c>
      <c r="H66" s="16"/>
      <c r="I66" s="2">
        <f>F66/G66*100</f>
        <v>545.8333333333333</v>
      </c>
    </row>
    <row r="67" spans="2:9" ht="12.75">
      <c r="B67" t="s">
        <v>138</v>
      </c>
      <c r="D67" t="s">
        <v>139</v>
      </c>
      <c r="E67">
        <v>670</v>
      </c>
      <c r="F67" s="2">
        <f>670-658</f>
        <v>12</v>
      </c>
      <c r="G67" s="2">
        <f>102-68-15</f>
        <v>19</v>
      </c>
      <c r="H67" s="6" t="s">
        <v>131</v>
      </c>
      <c r="I67" s="2">
        <f>F67/G67*100</f>
        <v>63.1578947368421</v>
      </c>
    </row>
    <row r="68" spans="2:9" ht="12.75">
      <c r="B68" t="s">
        <v>140</v>
      </c>
      <c r="D68" t="s">
        <v>141</v>
      </c>
      <c r="E68">
        <v>815</v>
      </c>
      <c r="F68" s="2">
        <f>815-800</f>
        <v>15</v>
      </c>
      <c r="G68" s="2">
        <f>102-68-21</f>
        <v>13</v>
      </c>
      <c r="H68" s="16"/>
      <c r="I68" s="2">
        <f>F68/G68*100</f>
        <v>115.38461538461537</v>
      </c>
    </row>
    <row r="69" spans="2:9" ht="12.75">
      <c r="B69" t="s">
        <v>142</v>
      </c>
      <c r="D69" s="19" t="s">
        <v>143</v>
      </c>
      <c r="E69">
        <v>1236</v>
      </c>
      <c r="F69" s="2">
        <f>1236-1121</f>
        <v>115</v>
      </c>
      <c r="G69" s="2">
        <f>15</f>
        <v>15</v>
      </c>
      <c r="H69" s="16"/>
      <c r="I69" s="2">
        <f>F69/G69*100</f>
        <v>766.6666666666667</v>
      </c>
    </row>
    <row r="70" spans="2:7" ht="12.75">
      <c r="B70" t="s">
        <v>144</v>
      </c>
      <c r="D70" t="s">
        <v>145</v>
      </c>
      <c r="E70" t="s">
        <v>71</v>
      </c>
      <c r="G70">
        <v>15</v>
      </c>
    </row>
    <row r="72" spans="2:5" ht="12.75">
      <c r="B72" t="s">
        <v>146</v>
      </c>
      <c r="C72" t="s">
        <v>71</v>
      </c>
      <c r="D72" t="s">
        <v>147</v>
      </c>
      <c r="E72">
        <v>3385</v>
      </c>
    </row>
    <row r="75" spans="1:14" ht="12.75">
      <c r="A75" t="s">
        <v>148</v>
      </c>
      <c r="B75" t="s">
        <v>0</v>
      </c>
      <c r="C75" t="s">
        <v>149</v>
      </c>
      <c r="D75" t="s">
        <v>2</v>
      </c>
      <c r="E75" t="s">
        <v>150</v>
      </c>
      <c r="F75" t="s">
        <v>151</v>
      </c>
      <c r="G75" t="s">
        <v>63</v>
      </c>
      <c r="H75" t="s">
        <v>152</v>
      </c>
      <c r="I75" t="s">
        <v>153</v>
      </c>
      <c r="N75" t="s">
        <v>154</v>
      </c>
    </row>
    <row r="76" spans="2:11" ht="12.75">
      <c r="B76" t="s">
        <v>16</v>
      </c>
      <c r="C76">
        <v>795</v>
      </c>
      <c r="E76">
        <v>795</v>
      </c>
      <c r="F76" s="1">
        <v>5</v>
      </c>
      <c r="G76" s="2">
        <f>E76-C76</f>
        <v>0</v>
      </c>
      <c r="H76" s="2">
        <f>152-102</f>
        <v>50</v>
      </c>
      <c r="I76" s="20">
        <f>G76/H76*100</f>
        <v>0</v>
      </c>
      <c r="K76" t="s">
        <v>65</v>
      </c>
    </row>
    <row r="77" spans="2:11" ht="12.75">
      <c r="B77" t="s">
        <v>22</v>
      </c>
      <c r="C77">
        <v>2279</v>
      </c>
      <c r="E77">
        <v>2436</v>
      </c>
      <c r="F77" s="1">
        <v>313</v>
      </c>
      <c r="G77" s="2">
        <f>E77-C77</f>
        <v>157</v>
      </c>
      <c r="H77" s="2">
        <f>152-102</f>
        <v>50</v>
      </c>
      <c r="I77" s="4">
        <f>G77/H77*100</f>
        <v>314</v>
      </c>
      <c r="K77" t="s">
        <v>155</v>
      </c>
    </row>
    <row r="78" spans="2:11" ht="12.75">
      <c r="B78" t="s">
        <v>19</v>
      </c>
      <c r="C78">
        <v>5392</v>
      </c>
      <c r="E78">
        <v>5606</v>
      </c>
      <c r="F78" s="1">
        <v>1273</v>
      </c>
      <c r="G78" s="2">
        <f>E78-C78</f>
        <v>214</v>
      </c>
      <c r="H78" s="2">
        <f>152-102</f>
        <v>50</v>
      </c>
      <c r="I78" s="4">
        <f>G78/H78*100</f>
        <v>428</v>
      </c>
      <c r="K78" t="s">
        <v>156</v>
      </c>
    </row>
    <row r="79" spans="2:11" ht="12.75">
      <c r="B79" t="s">
        <v>68</v>
      </c>
      <c r="C79">
        <v>5210</v>
      </c>
      <c r="E79">
        <v>5453</v>
      </c>
      <c r="F79" s="1">
        <v>52</v>
      </c>
      <c r="G79" s="2">
        <f>E79-C79</f>
        <v>243</v>
      </c>
      <c r="H79" s="2">
        <f>152-102</f>
        <v>50</v>
      </c>
      <c r="I79" s="4">
        <f>G79/H79*100</f>
        <v>486.00000000000006</v>
      </c>
      <c r="K79" t="s">
        <v>157</v>
      </c>
    </row>
    <row r="80" spans="2:11" ht="12.75">
      <c r="B80" t="s">
        <v>117</v>
      </c>
      <c r="C80">
        <v>980</v>
      </c>
      <c r="E80">
        <v>1003</v>
      </c>
      <c r="F80" s="1">
        <v>12</v>
      </c>
      <c r="G80" s="2">
        <f>E80-C80</f>
        <v>23</v>
      </c>
      <c r="H80" s="2">
        <f>152-102</f>
        <v>50</v>
      </c>
      <c r="I80" s="21">
        <f>G80/H80*100</f>
        <v>46</v>
      </c>
      <c r="K80" t="s">
        <v>158</v>
      </c>
    </row>
    <row r="81" spans="2:9" ht="12.75">
      <c r="B81" t="s">
        <v>31</v>
      </c>
      <c r="C81">
        <v>4778</v>
      </c>
      <c r="E81">
        <v>4991</v>
      </c>
      <c r="F81" s="1">
        <v>328</v>
      </c>
      <c r="G81" s="2">
        <f>E81-C81</f>
        <v>213</v>
      </c>
      <c r="H81" s="2">
        <f>152-102</f>
        <v>50</v>
      </c>
      <c r="I81" s="4">
        <f>G81/H81*100</f>
        <v>426</v>
      </c>
    </row>
    <row r="82" spans="2:9" ht="12.75">
      <c r="B82" t="s">
        <v>119</v>
      </c>
      <c r="C82">
        <v>2685</v>
      </c>
      <c r="E82">
        <v>2898</v>
      </c>
      <c r="F82" s="1">
        <v>1400</v>
      </c>
      <c r="G82" s="2">
        <f>E82-C82</f>
        <v>213</v>
      </c>
      <c r="H82" s="2">
        <f>152-102</f>
        <v>50</v>
      </c>
      <c r="I82" s="4">
        <f>G82/H82*100</f>
        <v>426</v>
      </c>
    </row>
    <row r="83" spans="2:14" ht="12.75">
      <c r="B83" t="s">
        <v>121</v>
      </c>
      <c r="C83">
        <v>5449</v>
      </c>
      <c r="E83">
        <v>5757</v>
      </c>
      <c r="F83" s="1">
        <v>167</v>
      </c>
      <c r="G83" s="2">
        <f>E83-C83</f>
        <v>308</v>
      </c>
      <c r="H83" s="2">
        <f>152-102</f>
        <v>50</v>
      </c>
      <c r="I83" s="4">
        <f>G83/H83*100</f>
        <v>616</v>
      </c>
      <c r="N83" s="22" t="s">
        <v>159</v>
      </c>
    </row>
    <row r="84" spans="2:9" ht="12.75">
      <c r="B84" t="s">
        <v>122</v>
      </c>
      <c r="C84">
        <v>2040</v>
      </c>
      <c r="E84">
        <v>2157</v>
      </c>
      <c r="F84" s="1">
        <v>28</v>
      </c>
      <c r="G84" s="2">
        <f>E84-C84</f>
        <v>117</v>
      </c>
      <c r="H84" s="2">
        <f>152-102</f>
        <v>50</v>
      </c>
      <c r="I84" s="4">
        <f>G84/H84*100</f>
        <v>234</v>
      </c>
    </row>
    <row r="85" spans="2:9" ht="12.75">
      <c r="B85" t="s">
        <v>160</v>
      </c>
      <c r="C85">
        <v>2418</v>
      </c>
      <c r="E85">
        <v>2664</v>
      </c>
      <c r="F85" s="1">
        <v>24</v>
      </c>
      <c r="G85" s="2">
        <f>E85-C85</f>
        <v>246</v>
      </c>
      <c r="H85" s="2">
        <f>152-102</f>
        <v>50</v>
      </c>
      <c r="I85" s="4">
        <f>G85/H85*100</f>
        <v>492</v>
      </c>
    </row>
    <row r="86" spans="2:9" ht="12.75">
      <c r="B86" t="s">
        <v>161</v>
      </c>
      <c r="C86">
        <v>5213</v>
      </c>
      <c r="E86">
        <v>5472</v>
      </c>
      <c r="F86" s="1">
        <v>145</v>
      </c>
      <c r="G86" s="2">
        <f>E86-C86</f>
        <v>259</v>
      </c>
      <c r="H86" s="2">
        <f>152-102</f>
        <v>50</v>
      </c>
      <c r="I86" s="4">
        <f>G86/H86*100</f>
        <v>518</v>
      </c>
    </row>
    <row r="87" spans="2:9" ht="12.75">
      <c r="B87" t="s">
        <v>162</v>
      </c>
      <c r="C87">
        <v>906</v>
      </c>
      <c r="E87">
        <v>1141</v>
      </c>
      <c r="F87" s="1">
        <v>0</v>
      </c>
      <c r="G87" s="2">
        <f>E87-C87</f>
        <v>235</v>
      </c>
      <c r="H87" s="2">
        <f>152-102</f>
        <v>50</v>
      </c>
      <c r="I87" s="4">
        <f>G87/H87*100</f>
        <v>470</v>
      </c>
    </row>
    <row r="88" spans="2:9" ht="12.75">
      <c r="B88" t="s">
        <v>89</v>
      </c>
      <c r="C88">
        <v>1889</v>
      </c>
      <c r="E88">
        <v>1894</v>
      </c>
      <c r="F88" s="1">
        <v>37</v>
      </c>
      <c r="G88" s="2">
        <f>E88-C88</f>
        <v>5</v>
      </c>
      <c r="H88" s="2">
        <f>152-102</f>
        <v>50</v>
      </c>
      <c r="I88" s="21">
        <f>G88/H88*100</f>
        <v>10</v>
      </c>
    </row>
    <row r="89" spans="2:9" ht="12.75">
      <c r="B89" t="s">
        <v>124</v>
      </c>
      <c r="C89">
        <v>1847</v>
      </c>
      <c r="E89">
        <v>2023</v>
      </c>
      <c r="F89" s="1">
        <v>242</v>
      </c>
      <c r="G89" s="2">
        <f>E89-C89</f>
        <v>176</v>
      </c>
      <c r="H89" s="2">
        <f>152-102</f>
        <v>50</v>
      </c>
      <c r="I89" s="4">
        <f>G89/H89*100</f>
        <v>352</v>
      </c>
    </row>
    <row r="90" spans="2:9" ht="12.75">
      <c r="B90" t="s">
        <v>125</v>
      </c>
      <c r="C90">
        <v>2357</v>
      </c>
      <c r="E90">
        <v>2553</v>
      </c>
      <c r="F90" s="1">
        <v>137</v>
      </c>
      <c r="G90" s="2">
        <f>E90-C90</f>
        <v>196</v>
      </c>
      <c r="H90" s="2">
        <f>152-102</f>
        <v>50</v>
      </c>
      <c r="I90" s="4">
        <f>G90/H90*100</f>
        <v>392</v>
      </c>
    </row>
    <row r="91" spans="2:9" ht="12.75">
      <c r="B91" t="s">
        <v>100</v>
      </c>
      <c r="C91">
        <v>3291</v>
      </c>
      <c r="E91">
        <v>3680</v>
      </c>
      <c r="F91" s="1">
        <v>145</v>
      </c>
      <c r="G91" s="2">
        <f>E91-C91</f>
        <v>389</v>
      </c>
      <c r="H91" s="2">
        <f>152-102</f>
        <v>50</v>
      </c>
      <c r="I91" s="4">
        <f>G91/H91*100</f>
        <v>778</v>
      </c>
    </row>
    <row r="92" spans="2:9" ht="12.75">
      <c r="B92" t="s">
        <v>163</v>
      </c>
      <c r="C92">
        <v>1330</v>
      </c>
      <c r="E92">
        <v>1515</v>
      </c>
      <c r="F92" s="1">
        <v>30</v>
      </c>
      <c r="G92" s="2">
        <f>E92-C92</f>
        <v>185</v>
      </c>
      <c r="H92" s="2">
        <f>152-102</f>
        <v>50</v>
      </c>
      <c r="I92" s="4">
        <f>G92/H92*100</f>
        <v>370</v>
      </c>
    </row>
    <row r="93" spans="2:9" ht="12.75">
      <c r="B93" t="s">
        <v>164</v>
      </c>
      <c r="C93">
        <v>2309</v>
      </c>
      <c r="E93">
        <v>2598</v>
      </c>
      <c r="F93" s="1">
        <v>125</v>
      </c>
      <c r="G93" s="2">
        <f>E93-C93</f>
        <v>289</v>
      </c>
      <c r="H93" s="2">
        <f>152-102</f>
        <v>50</v>
      </c>
      <c r="I93" s="4">
        <f>G93/H93*100</f>
        <v>578</v>
      </c>
    </row>
    <row r="94" spans="2:9" ht="12.75">
      <c r="B94" t="s">
        <v>128</v>
      </c>
      <c r="C94">
        <v>726</v>
      </c>
      <c r="E94">
        <v>738</v>
      </c>
      <c r="F94" s="1">
        <v>1</v>
      </c>
      <c r="G94" s="2">
        <f>E94-C94</f>
        <v>12</v>
      </c>
      <c r="H94" s="2">
        <f>152-102</f>
        <v>50</v>
      </c>
      <c r="I94" s="21">
        <f>G94/H94*100</f>
        <v>24</v>
      </c>
    </row>
    <row r="95" spans="2:9" ht="12.75">
      <c r="B95" t="s">
        <v>165</v>
      </c>
      <c r="C95">
        <v>2978</v>
      </c>
      <c r="E95">
        <v>3149</v>
      </c>
      <c r="F95" s="1">
        <v>31</v>
      </c>
      <c r="G95" s="2">
        <f>E95-C95</f>
        <v>171</v>
      </c>
      <c r="H95" s="2">
        <f>152-102</f>
        <v>50</v>
      </c>
      <c r="I95" s="4">
        <f>G95/H95*100</f>
        <v>342</v>
      </c>
    </row>
    <row r="96" spans="2:9" ht="12.75">
      <c r="B96" t="s">
        <v>166</v>
      </c>
      <c r="C96">
        <v>695</v>
      </c>
      <c r="E96">
        <v>695</v>
      </c>
      <c r="F96" s="1">
        <v>0</v>
      </c>
      <c r="G96" s="2">
        <f>E96-C96</f>
        <v>0</v>
      </c>
      <c r="H96" s="2">
        <f>152-102</f>
        <v>50</v>
      </c>
      <c r="I96" s="21">
        <f>G96/H96*100</f>
        <v>0</v>
      </c>
    </row>
    <row r="97" spans="2:9" ht="12.75">
      <c r="B97" t="s">
        <v>136</v>
      </c>
      <c r="C97">
        <v>687</v>
      </c>
      <c r="E97">
        <v>782</v>
      </c>
      <c r="F97" s="1">
        <v>1</v>
      </c>
      <c r="G97" s="2">
        <f>E97-C97</f>
        <v>95</v>
      </c>
      <c r="H97" s="2">
        <f>152-102</f>
        <v>50</v>
      </c>
      <c r="I97" s="4">
        <f>G97/H97*100</f>
        <v>190</v>
      </c>
    </row>
    <row r="98" spans="2:9" ht="12.75">
      <c r="B98" t="s">
        <v>167</v>
      </c>
      <c r="C98">
        <v>815</v>
      </c>
      <c r="E98">
        <v>872</v>
      </c>
      <c r="F98" s="1">
        <v>0</v>
      </c>
      <c r="G98" s="2">
        <f>E98-C98</f>
        <v>57</v>
      </c>
      <c r="H98" s="2">
        <f>152-102</f>
        <v>50</v>
      </c>
      <c r="I98" s="4">
        <f>G98/H98*100</f>
        <v>113.99999999999999</v>
      </c>
    </row>
    <row r="99" spans="2:14" ht="12.75">
      <c r="B99" t="s">
        <v>146</v>
      </c>
      <c r="C99">
        <v>3385</v>
      </c>
      <c r="E99">
        <v>3587</v>
      </c>
      <c r="F99" s="1">
        <v>105</v>
      </c>
      <c r="G99" s="2">
        <f>E99-C99</f>
        <v>202</v>
      </c>
      <c r="H99">
        <v>49</v>
      </c>
      <c r="I99" s="4">
        <f>G99/H99*100</f>
        <v>412.2448979591836</v>
      </c>
      <c r="N99" s="23" t="s">
        <v>168</v>
      </c>
    </row>
    <row r="100" spans="2:14" ht="12.75">
      <c r="B100" t="s">
        <v>169</v>
      </c>
      <c r="D100">
        <v>886</v>
      </c>
      <c r="E100">
        <v>989</v>
      </c>
      <c r="F100" s="1">
        <v>28</v>
      </c>
      <c r="G100" s="2">
        <f>E100-D100</f>
        <v>103</v>
      </c>
      <c r="H100">
        <v>46</v>
      </c>
      <c r="I100" s="4">
        <f>G100/H100*100</f>
        <v>223.91304347826087</v>
      </c>
      <c r="N100" t="s">
        <v>170</v>
      </c>
    </row>
    <row r="101" spans="2:9" ht="12.75">
      <c r="B101" t="s">
        <v>171</v>
      </c>
      <c r="D101">
        <v>5496</v>
      </c>
      <c r="E101">
        <v>5716</v>
      </c>
      <c r="F101" s="1">
        <v>65</v>
      </c>
      <c r="G101" s="2">
        <f>E101-D101</f>
        <v>220</v>
      </c>
      <c r="H101">
        <v>42</v>
      </c>
      <c r="I101" s="4">
        <f>G101/H101*100</f>
        <v>523.8095238095239</v>
      </c>
    </row>
    <row r="102" spans="2:9" ht="12.75">
      <c r="B102" t="s">
        <v>172</v>
      </c>
      <c r="D102">
        <v>2673</v>
      </c>
      <c r="E102">
        <v>3241</v>
      </c>
      <c r="F102" s="1">
        <v>101</v>
      </c>
      <c r="G102" s="2">
        <f>E102-D102</f>
        <v>568</v>
      </c>
      <c r="H102">
        <v>40</v>
      </c>
      <c r="I102" s="4">
        <f>G102/H102*100</f>
        <v>1420</v>
      </c>
    </row>
    <row r="103" spans="2:9" ht="12.75">
      <c r="B103" t="s">
        <v>173</v>
      </c>
      <c r="D103">
        <v>444</v>
      </c>
      <c r="E103">
        <v>674</v>
      </c>
      <c r="F103" s="1">
        <v>0</v>
      </c>
      <c r="G103" s="2">
        <f>E103-D103</f>
        <v>230</v>
      </c>
      <c r="H103">
        <v>40</v>
      </c>
      <c r="I103" s="4">
        <f>G103/H103*100</f>
        <v>575</v>
      </c>
    </row>
    <row r="104" spans="2:9" ht="12.75">
      <c r="B104" t="s">
        <v>174</v>
      </c>
      <c r="D104">
        <v>1429</v>
      </c>
      <c r="E104">
        <v>1716</v>
      </c>
      <c r="F104" s="1">
        <v>9</v>
      </c>
      <c r="G104" s="2">
        <f>E104-D104</f>
        <v>287</v>
      </c>
      <c r="H104">
        <v>40</v>
      </c>
      <c r="I104" s="4">
        <f>G104/H104*100</f>
        <v>717.5</v>
      </c>
    </row>
    <row r="105" spans="2:9" ht="12.75">
      <c r="B105" t="s">
        <v>175</v>
      </c>
      <c r="D105">
        <v>1809</v>
      </c>
      <c r="E105">
        <v>1854</v>
      </c>
      <c r="F105" s="1">
        <v>200</v>
      </c>
      <c r="G105" s="2">
        <f>E105-D105</f>
        <v>45</v>
      </c>
      <c r="H105">
        <v>28</v>
      </c>
      <c r="I105" s="4">
        <f>G105/H105*100</f>
        <v>160.71428571428572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dcterms:created xsi:type="dcterms:W3CDTF">1997-01-17T14:02:09Z</dcterms:created>
  <dcterms:modified xsi:type="dcterms:W3CDTF">2017-08-07T19:59:15Z</dcterms:modified>
  <cp:category/>
  <cp:version/>
  <cp:contentType/>
  <cp:contentStatus/>
  <cp:revision>10</cp:revision>
</cp:coreProperties>
</file>